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f.memet/Documents/Travaux en cours/a jeter/ajeter/"/>
    </mc:Choice>
  </mc:AlternateContent>
  <xr:revisionPtr revIDLastSave="0" documentId="8_{8ABAEC6D-8733-D54C-8ED0-5E1E2614AE5E}" xr6:coauthVersionLast="47" xr6:coauthVersionMax="47" xr10:uidLastSave="{00000000-0000-0000-0000-000000000000}"/>
  <bookViews>
    <workbookView xWindow="4380" yWindow="1720" windowWidth="34020" windowHeight="14320" activeTab="17" xr2:uid="{00000000-000D-0000-FFFF-FFFF00000000}"/>
  </bookViews>
  <sheets>
    <sheet name="F3P" sheetId="5" r:id="rId1"/>
    <sheet name="F3F" sheetId="6" r:id="rId2"/>
    <sheet name="F3Q" sheetId="7" r:id="rId3"/>
    <sheet name="Electro 7" sheetId="8" r:id="rId4"/>
    <sheet name="VLI" sheetId="9" r:id="rId5"/>
    <sheet name="F3J" sheetId="10" r:id="rId6"/>
    <sheet name="F3A" sheetId="11" r:id="rId7"/>
    <sheet name="VLE" sheetId="12" r:id="rId8"/>
    <sheet name="Maquettes" sheetId="13" r:id="rId9"/>
    <sheet name="F9U" sheetId="14" r:id="rId10"/>
    <sheet name="VCC" sheetId="15" r:id="rId11"/>
    <sheet name="F3B" sheetId="16" r:id="rId12"/>
    <sheet name="Racer" sheetId="17" r:id="rId13"/>
    <sheet name="FF2000" sheetId="18" r:id="rId14"/>
    <sheet name="F5J" sheetId="19" r:id="rId15"/>
    <sheet name="F3K" sheetId="20" r:id="rId16"/>
    <sheet name="F3C" sheetId="21" r:id="rId17"/>
    <sheet name="F1E" sheetId="22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1Excel_BuiltIn_Print_Area_1_1_1">#REF!</definedName>
    <definedName name="_fly1">#REF!</definedName>
    <definedName name="_fly1_1">NA()</definedName>
    <definedName name="_fly2">#REF!</definedName>
    <definedName name="_fly2_1">NA()</definedName>
    <definedName name="_Key1" hidden="1">#REF!</definedName>
    <definedName name="_M1">#REF!</definedName>
    <definedName name="_M1_1">NA()</definedName>
    <definedName name="_M2">#REF!</definedName>
    <definedName name="_M2_1">NA()</definedName>
    <definedName name="_M3">#REF!</definedName>
    <definedName name="_M3_1">NA()</definedName>
    <definedName name="_M4">#REF!</definedName>
    <definedName name="_M4_1">NA()</definedName>
    <definedName name="_M5">#REF!</definedName>
    <definedName name="_M5_1">NA()</definedName>
    <definedName name="_M6">#REF!</definedName>
    <definedName name="_M6_1">NA()</definedName>
    <definedName name="_NC2">#REF!</definedName>
    <definedName name="_NC2_1">'[1]vol 2 juges F4C'!$H$2</definedName>
    <definedName name="_NC2_2">#REF!</definedName>
    <definedName name="_NC2_3">#REF!</definedName>
    <definedName name="_NC2_4">#REF!</definedName>
    <definedName name="_NC2_5">#REF!</definedName>
    <definedName name="_NC2_6">NA()</definedName>
    <definedName name="_NC3">#REF!</definedName>
    <definedName name="_NC3_1">'[1]vol 3 juges F4C'!$H$2</definedName>
    <definedName name="_NC3_2">#REF!</definedName>
    <definedName name="_NC3_3">#REF!</definedName>
    <definedName name="_NC3_4">#REF!</definedName>
    <definedName name="_NC3_5">#REF!</definedName>
    <definedName name="_NC3_6">NA()</definedName>
    <definedName name="_Order1" hidden="1">255</definedName>
    <definedName name="_Sort" hidden="1">#REF!</definedName>
    <definedName name="_vol1">#REF!</definedName>
    <definedName name="_vol1_1">#REF!</definedName>
    <definedName name="_vol1_2">#REF!</definedName>
    <definedName name="_vol1_3">#REF!</definedName>
    <definedName name="_vol1_4">#REF!</definedName>
    <definedName name="_vol1_5">#REF!</definedName>
    <definedName name="_vol1_6">NA()</definedName>
    <definedName name="_vol2">#REF!</definedName>
    <definedName name="_vol2_1">#REF!</definedName>
    <definedName name="_vol2_2">#REF!</definedName>
    <definedName name="_vol2_3">#REF!</definedName>
    <definedName name="_vol2_4">#REF!</definedName>
    <definedName name="_vol2_5">#REF!</definedName>
    <definedName name="_vol2_6">NA()</definedName>
    <definedName name="\T">#REF!</definedName>
    <definedName name="cat">'[2]Détails des modèles'!$B$4:$B$43</definedName>
    <definedName name="cat_1">#REF!</definedName>
    <definedName name="cat_2">#REF!</definedName>
    <definedName name="cat_3">#REF!</definedName>
    <definedName name="cat_4">NA()</definedName>
    <definedName name="cat_5">#REF!</definedName>
    <definedName name="cat_6">#REF!</definedName>
    <definedName name="Classement">#REF!</definedName>
    <definedName name="Clast">#REF!</definedName>
    <definedName name="Clast_1">NA()</definedName>
    <definedName name="CVOL1">[3]Résultats_CF_Blois_Hélicos!#REF!</definedName>
    <definedName name="CVOL1_1">[4]Résultats_CF_Blois_Hélicos!#REF!</definedName>
    <definedName name="CVOL1_2">#REF!</definedName>
    <definedName name="CVOL1_3">#REF!</definedName>
    <definedName name="CVOL1_4">NA()</definedName>
    <definedName name="CVOL1_5">#REF!</definedName>
    <definedName name="CVOL1_6">[3]Résultats_CF_Blois_Hélicos!#REF!</definedName>
    <definedName name="CVOL2">[3]Résultats_CF_Blois_Hélicos!#REF!</definedName>
    <definedName name="CVOL2_1">[4]Résultats_CF_Blois_Hélicos!#REF!</definedName>
    <definedName name="CVOL2_2">#REF!</definedName>
    <definedName name="CVOL2_3">#REF!</definedName>
    <definedName name="CVOL2_4">NA()</definedName>
    <definedName name="CVOL2_5">[3]Résultats_CF_Blois_Hélicos!#REF!</definedName>
    <definedName name="CVOL2_6">#REF!</definedName>
    <definedName name="CVOL2_7">[3]Résultats_CF_Blois_Hélicos!#REF!</definedName>
    <definedName name="CVstat">[3]Résultats_CF_Blois_Hélicos!#REF!</definedName>
    <definedName name="CVstat_1">[4]Résultats_CF_Blois_Hélicos!#REF!</definedName>
    <definedName name="CVstat_2">#REF!</definedName>
    <definedName name="CVstat_3">#REF!</definedName>
    <definedName name="CVstat_4">NA()</definedName>
    <definedName name="CVstat_5">[3]Résultats_CF_Blois_Hélicos!#REF!</definedName>
    <definedName name="CVstat_6">#REF!</definedName>
    <definedName name="CVstat_7">[3]Résultats_CF_Blois_Hélicos!#REF!</definedName>
    <definedName name="Excel_BuiltIn__FilterDatabase">#REF!</definedName>
    <definedName name="Excel_BuiltIn__FilterDatabase_1">#REF!</definedName>
    <definedName name="Excel_BuiltIn__FilterDatabase_2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NA()</definedName>
    <definedName name="Excel_BuiltIn_Print_Area_1_2">#REF!</definedName>
    <definedName name="Excel_BuiltIn_Print_Area_1_3">#REF!</definedName>
    <definedName name="Excel_BuiltIn_Print_Area_1_4">#REF!</definedName>
    <definedName name="Excel_BuiltIn_Print_Area_1_5">#REF!</definedName>
    <definedName name="Excel_BuiltIn_Print_Area_1_6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7">#REF!</definedName>
    <definedName name="Excel_BuiltIn_Print_Area_8">#REF!</definedName>
    <definedName name="Excel_BuiltIn_Print_Area_9">#REF!</definedName>
    <definedName name="jg">#REF!</definedName>
    <definedName name="jg_2">#REF!</definedName>
    <definedName name="jg_3">#REF!</definedName>
    <definedName name="jg_4">#REF!</definedName>
    <definedName name="jg_5">#REF!</definedName>
    <definedName name="jg_6">NA()</definedName>
    <definedName name="jgg">#REF!</definedName>
    <definedName name="jgg_2">#REF!</definedName>
    <definedName name="jgg_3">#REF!</definedName>
    <definedName name="jgg_4">#REF!</definedName>
    <definedName name="jgg_5">#REF!</definedName>
    <definedName name="jgg_6">NA()</definedName>
    <definedName name="jggg">#REF!</definedName>
    <definedName name="jggg_2">#REF!</definedName>
    <definedName name="jggg_3">#REF!</definedName>
    <definedName name="jggg_4">#REF!</definedName>
    <definedName name="jggg_5">#REF!</definedName>
    <definedName name="jggg_6">NA()</definedName>
    <definedName name="jgggg">#REF!</definedName>
    <definedName name="jgggg_2">#REF!</definedName>
    <definedName name="jgggg_3">#REF!</definedName>
    <definedName name="jgggg_4">#REF!</definedName>
    <definedName name="jgggg_5">#REF!</definedName>
    <definedName name="jgggg_6">NA()</definedName>
    <definedName name="jggggg">#REF!</definedName>
    <definedName name="jggggg_2">#REF!</definedName>
    <definedName name="jggggg_3">#REF!</definedName>
    <definedName name="jggggg_4">#REF!</definedName>
    <definedName name="jggggg_5">#REF!</definedName>
    <definedName name="jggggg_6">NA()</definedName>
    <definedName name="jgggggg">#REF!</definedName>
    <definedName name="jgggggg_2">#REF!</definedName>
    <definedName name="jgggggg_3">#REF!</definedName>
    <definedName name="jgggggg_4">#REF!</definedName>
    <definedName name="jgggggg_5">#REF!</definedName>
    <definedName name="jgggggg_6">NA()</definedName>
    <definedName name="jggggggg">#REF!</definedName>
    <definedName name="jggggggg_1">#REF!</definedName>
    <definedName name="jggggggg_2">#REF!</definedName>
    <definedName name="jggggggg_3">#REF!</definedName>
    <definedName name="jggggggg_4">NA()</definedName>
    <definedName name="jggggggg_5">#REF!</definedName>
    <definedName name="jggggggg_6">#REF!</definedName>
    <definedName name="jggggggg_7">#REF!</definedName>
    <definedName name="jgggggggg">#REF!</definedName>
    <definedName name="jgggggggg_1">#REF!</definedName>
    <definedName name="jgggggggg_2">#REF!</definedName>
    <definedName name="jgggggggg_3">#REF!</definedName>
    <definedName name="jgggggggg_4">NA()</definedName>
    <definedName name="jgggggggg_5">#REF!</definedName>
    <definedName name="jgggggggg_6">#REF!</definedName>
    <definedName name="jgggggggg_7">#REF!</definedName>
    <definedName name="jggggggggg">#REF!</definedName>
    <definedName name="jggggggggg_1">#REF!</definedName>
    <definedName name="jggggggggg_2">#REF!</definedName>
    <definedName name="jggggggggg_3">#REF!</definedName>
    <definedName name="jggggggggg_4">NA()</definedName>
    <definedName name="jggggggggg_5">#REF!</definedName>
    <definedName name="jggggggggg_6">#REF!</definedName>
    <definedName name="jggggggggg_7">#REF!</definedName>
    <definedName name="jgggggggggg">#REF!</definedName>
    <definedName name="jgggggggggg_1">#REF!</definedName>
    <definedName name="jgggggggggg_2">#REF!</definedName>
    <definedName name="jgggggggggg_3">#REF!</definedName>
    <definedName name="jgggggggggg_4">NA()</definedName>
    <definedName name="jgggggggggg_5">#REF!</definedName>
    <definedName name="jgggggggggg_6">#REF!</definedName>
    <definedName name="jgggggggggg_7">#REF!</definedName>
    <definedName name="jggggggggggg">#REF!</definedName>
    <definedName name="jggggggggggg_1">#REF!</definedName>
    <definedName name="jggggggggggg_2">#REF!</definedName>
    <definedName name="jggggggggggg_3">#REF!</definedName>
    <definedName name="jggggggggggg_4">NA()</definedName>
    <definedName name="jggggggggggg_5">#REF!</definedName>
    <definedName name="jggggggggggg_6">#REF!</definedName>
    <definedName name="jggggggggggg_7">#REF!</definedName>
    <definedName name="jjjjjjjjjjug">#REF!</definedName>
    <definedName name="jjjjjjjjjjug_1">#REF!</definedName>
    <definedName name="jjjjjjjjjjug_2">#REF!</definedName>
    <definedName name="jjjjjjjjjjug_3">#REF!</definedName>
    <definedName name="jjjjjjjjjjug_4">NA()</definedName>
    <definedName name="jjjjjjjjjjug_5">#REF!</definedName>
    <definedName name="jjjjjjjjjjug_6">#REF!</definedName>
    <definedName name="jjjjjjjjjjug_7">#REF!</definedName>
    <definedName name="jjjjjjjjjug">#REF!</definedName>
    <definedName name="jjjjjjjjjug_1">#REF!</definedName>
    <definedName name="jjjjjjjjjug_2">#REF!</definedName>
    <definedName name="jjjjjjjjjug_3">#REF!</definedName>
    <definedName name="jjjjjjjjjug_4">NA()</definedName>
    <definedName name="jjjjjjjjjug_5">#REF!</definedName>
    <definedName name="jjjjjjjjjug_6">#REF!</definedName>
    <definedName name="jjjjjjjjjug_7">#REF!</definedName>
    <definedName name="jjjjjjjjug">#REF!</definedName>
    <definedName name="jjjjjjjjug_1">#REF!</definedName>
    <definedName name="jjjjjjjjug_2">#REF!</definedName>
    <definedName name="jjjjjjjjug_3">#REF!</definedName>
    <definedName name="jjjjjjjjug_4">NA()</definedName>
    <definedName name="jjjjjjjjug_5">#REF!</definedName>
    <definedName name="jjjjjjjjug_6">#REF!</definedName>
    <definedName name="jjjjjjjjug_7">#REF!</definedName>
    <definedName name="jjjjjjjug">#REF!</definedName>
    <definedName name="jjjjjjjug_1">#REF!</definedName>
    <definedName name="jjjjjjjug_2">#REF!</definedName>
    <definedName name="jjjjjjjug_3">#REF!</definedName>
    <definedName name="jjjjjjjug_4">NA()</definedName>
    <definedName name="jjjjjjjug_5">#REF!</definedName>
    <definedName name="jjjjjjjug_6">#REF!</definedName>
    <definedName name="jjjjjjjug_7">#REF!</definedName>
    <definedName name="jjjjjjug">#REF!</definedName>
    <definedName name="jjjjjjug_2">#REF!</definedName>
    <definedName name="jjjjjjug_3">#REF!</definedName>
    <definedName name="jjjjjjug_4">#REF!</definedName>
    <definedName name="jjjjjjug_5">#REF!</definedName>
    <definedName name="jjjjjjug_6">NA()</definedName>
    <definedName name="jjjjjug">#REF!</definedName>
    <definedName name="jjjjjug_2">#REF!</definedName>
    <definedName name="jjjjjug_20">#REF!</definedName>
    <definedName name="jjjjjug_20_1">#REF!</definedName>
    <definedName name="jjjjjug_20_2">#REF!</definedName>
    <definedName name="jjjjjug_20_3">#REF!</definedName>
    <definedName name="jjjjjug_20_4">NA()</definedName>
    <definedName name="jjjjjug_20_5">#REF!</definedName>
    <definedName name="jjjjjug_20_6">#REF!</definedName>
    <definedName name="jjjjjug_20_7">#REF!</definedName>
    <definedName name="jjjjjug_3">#REF!</definedName>
    <definedName name="jjjjjug_4">#REF!</definedName>
    <definedName name="jjjjjug_5">#REF!</definedName>
    <definedName name="jjjjjug_6">NA()</definedName>
    <definedName name="jjjjug">#REF!</definedName>
    <definedName name="jjjjug_2">#REF!</definedName>
    <definedName name="jjjjug_20">#REF!</definedName>
    <definedName name="jjjjug_20_1">#REF!</definedName>
    <definedName name="jjjjug_20_2">#REF!</definedName>
    <definedName name="jjjjug_20_3">#REF!</definedName>
    <definedName name="jjjjug_20_4">NA()</definedName>
    <definedName name="jjjjug_20_5">#REF!</definedName>
    <definedName name="jjjjug_20_6">#REF!</definedName>
    <definedName name="jjjjug_20_7">#REF!</definedName>
    <definedName name="jjjjug_3">#REF!</definedName>
    <definedName name="jjjjug_4">#REF!</definedName>
    <definedName name="jjjjug_5">#REF!</definedName>
    <definedName name="jjjjug_6">NA()</definedName>
    <definedName name="jjjug">#REF!</definedName>
    <definedName name="jjjug_2">#REF!</definedName>
    <definedName name="jjjug_20">#REF!</definedName>
    <definedName name="jjjug_20_1">#REF!</definedName>
    <definedName name="jjjug_20_2">#REF!</definedName>
    <definedName name="jjjug_20_3">#REF!</definedName>
    <definedName name="jjjug_20_4">NA()</definedName>
    <definedName name="jjjug_20_5">#REF!</definedName>
    <definedName name="jjjug_20_6">#REF!</definedName>
    <definedName name="jjjug_20_7">#REF!</definedName>
    <definedName name="jjjug_3">#REF!</definedName>
    <definedName name="jjjug_4">#REF!</definedName>
    <definedName name="jjjug_5">#REF!</definedName>
    <definedName name="jjjug_6">NA()</definedName>
    <definedName name="jjug">#REF!</definedName>
    <definedName name="jjug_2">#REF!</definedName>
    <definedName name="jjug_20">#REF!</definedName>
    <definedName name="jjug_20_1">#REF!</definedName>
    <definedName name="jjug_20_2">#REF!</definedName>
    <definedName name="jjug_20_3">#REF!</definedName>
    <definedName name="jjug_20_4">NA()</definedName>
    <definedName name="jjug_20_5">#REF!</definedName>
    <definedName name="jjug_20_6">#REF!</definedName>
    <definedName name="jjug_20_7">#REF!</definedName>
    <definedName name="jjug_3">#REF!</definedName>
    <definedName name="jjug_4">#REF!</definedName>
    <definedName name="jjug_5">#REF!</definedName>
    <definedName name="jjug_6">NA()</definedName>
    <definedName name="ju">#REF!</definedName>
    <definedName name="ju_2">#REF!</definedName>
    <definedName name="ju_20">#REF!</definedName>
    <definedName name="ju_20_1">#REF!</definedName>
    <definedName name="ju_20_2">#REF!</definedName>
    <definedName name="ju_20_3">#REF!</definedName>
    <definedName name="ju_20_4">NA()</definedName>
    <definedName name="ju_20_5">#REF!</definedName>
    <definedName name="ju_20_6">#REF!</definedName>
    <definedName name="ju_20_7">#REF!</definedName>
    <definedName name="ju_3">#REF!</definedName>
    <definedName name="ju_4">#REF!</definedName>
    <definedName name="ju_5">#REF!</definedName>
    <definedName name="ju_6">NA()</definedName>
    <definedName name="jug">#REF!</definedName>
    <definedName name="jug_2">#REF!</definedName>
    <definedName name="jug_20">#REF!</definedName>
    <definedName name="jug_20_1">#REF!</definedName>
    <definedName name="jug_20_2">#REF!</definedName>
    <definedName name="jug_20_3">#REF!</definedName>
    <definedName name="jug_20_4">NA()</definedName>
    <definedName name="jug_20_5">#REF!</definedName>
    <definedName name="jug_20_6">#REF!</definedName>
    <definedName name="jug_20_7">#REF!</definedName>
    <definedName name="jug_3">#REF!</definedName>
    <definedName name="jug_4">#REF!</definedName>
    <definedName name="jug_5">#REF!</definedName>
    <definedName name="jug_6">NA()</definedName>
    <definedName name="Kapp">#REF!</definedName>
    <definedName name="Kapp_1">#REF!</definedName>
    <definedName name="Kapp_2">#REF!</definedName>
    <definedName name="Kapp_3">#REF!</definedName>
    <definedName name="Kapp_30">#REF!</definedName>
    <definedName name="Kapp_30_1">#REF!</definedName>
    <definedName name="Kapp_30_2">#REF!</definedName>
    <definedName name="Kapp_30_3">#REF!</definedName>
    <definedName name="Kapp_30_4">NA()</definedName>
    <definedName name="Kapp_30_5">#REF!</definedName>
    <definedName name="Kapp_30_6">#REF!</definedName>
    <definedName name="Kapp_30_7">#REF!</definedName>
    <definedName name="Kapp_31">#REF!</definedName>
    <definedName name="Kapp_31_1">#REF!</definedName>
    <definedName name="Kapp_31_2">#REF!</definedName>
    <definedName name="Kapp_31_3">#REF!</definedName>
    <definedName name="Kapp_31_4">NA()</definedName>
    <definedName name="Kapp_31_5">#REF!</definedName>
    <definedName name="Kapp_31_6">#REF!</definedName>
    <definedName name="Kapp_31_7">#REF!</definedName>
    <definedName name="Kapp_32">#REF!</definedName>
    <definedName name="Kapp_32_1">#REF!</definedName>
    <definedName name="Kapp_32_2">#REF!</definedName>
    <definedName name="Kapp_32_3">#REF!</definedName>
    <definedName name="Kapp_32_4">NA()</definedName>
    <definedName name="Kapp_32_5">#REF!</definedName>
    <definedName name="Kapp_32_6">#REF!</definedName>
    <definedName name="Kapp_32_7">#REF!</definedName>
    <definedName name="Kapp_33">#REF!</definedName>
    <definedName name="Kapp_33_1">#REF!</definedName>
    <definedName name="Kapp_33_2">#REF!</definedName>
    <definedName name="Kapp_33_3">#REF!</definedName>
    <definedName name="Kapp_33_4">NA()</definedName>
    <definedName name="Kapp_33_5">#REF!</definedName>
    <definedName name="Kapp_33_6">#REF!</definedName>
    <definedName name="Kapp_33_7">#REF!</definedName>
    <definedName name="Kapp_34">#REF!</definedName>
    <definedName name="Kapp_34_1">#REF!</definedName>
    <definedName name="Kapp_34_2">#REF!</definedName>
    <definedName name="Kapp_34_3">#REF!</definedName>
    <definedName name="Kapp_34_4">NA()</definedName>
    <definedName name="Kapp_34_5">#REF!</definedName>
    <definedName name="Kapp_34_6">#REF!</definedName>
    <definedName name="Kapp_34_7">#REF!</definedName>
    <definedName name="Kapp_35">#REF!</definedName>
    <definedName name="Kapp_35_1">#REF!</definedName>
    <definedName name="Kapp_35_2">#REF!</definedName>
    <definedName name="Kapp_35_3">#REF!</definedName>
    <definedName name="Kapp_35_4">NA()</definedName>
    <definedName name="Kapp_35_5">#REF!</definedName>
    <definedName name="Kapp_35_6">#REF!</definedName>
    <definedName name="Kapp_35_7">#REF!</definedName>
    <definedName name="Kapp_36">#REF!</definedName>
    <definedName name="Kapp_36_1">#REF!</definedName>
    <definedName name="Kapp_36_2">#REF!</definedName>
    <definedName name="Kapp_36_3">#REF!</definedName>
    <definedName name="Kapp_36_4">NA()</definedName>
    <definedName name="Kapp_36_5">#REF!</definedName>
    <definedName name="Kapp_36_6">#REF!</definedName>
    <definedName name="Kapp_36_7">#REF!</definedName>
    <definedName name="Kapp_37">#REF!</definedName>
    <definedName name="Kapp_37_1">#REF!</definedName>
    <definedName name="Kapp_37_2">#REF!</definedName>
    <definedName name="Kapp_37_3">#REF!</definedName>
    <definedName name="Kapp_37_4">NA()</definedName>
    <definedName name="Kapp_37_5">#REF!</definedName>
    <definedName name="Kapp_37_6">#REF!</definedName>
    <definedName name="Kapp_37_7">#REF!</definedName>
    <definedName name="Kapp_38">#REF!</definedName>
    <definedName name="Kapp_38_1">#REF!</definedName>
    <definedName name="Kapp_38_2">#REF!</definedName>
    <definedName name="Kapp_38_3">#REF!</definedName>
    <definedName name="Kapp_38_4">NA()</definedName>
    <definedName name="Kapp_38_5">#REF!</definedName>
    <definedName name="Kapp_38_6">#REF!</definedName>
    <definedName name="Kapp_38_7">#REF!</definedName>
    <definedName name="Kapp_39">#REF!</definedName>
    <definedName name="Kapp_39_1">#REF!</definedName>
    <definedName name="Kapp_39_2">#REF!</definedName>
    <definedName name="Kapp_39_3">#REF!</definedName>
    <definedName name="Kapp_39_4">NA()</definedName>
    <definedName name="Kapp_39_5">#REF!</definedName>
    <definedName name="Kapp_39_6">#REF!</definedName>
    <definedName name="Kapp_39_7">#REF!</definedName>
    <definedName name="Kapp_4">NA()</definedName>
    <definedName name="Kapp_40">#REF!</definedName>
    <definedName name="Kapp_40_1">#REF!</definedName>
    <definedName name="Kapp_40_2">#REF!</definedName>
    <definedName name="Kapp_40_3">#REF!</definedName>
    <definedName name="Kapp_40_4">NA()</definedName>
    <definedName name="Kapp_40_5">#REF!</definedName>
    <definedName name="Kapp_40_6">#REF!</definedName>
    <definedName name="Kapp_40_7">#REF!</definedName>
    <definedName name="Kapp_41">#REF!</definedName>
    <definedName name="Kapp_41_1">#REF!</definedName>
    <definedName name="Kapp_41_2">#REF!</definedName>
    <definedName name="Kapp_41_3">#REF!</definedName>
    <definedName name="Kapp_41_4">NA()</definedName>
    <definedName name="Kapp_41_5">#REF!</definedName>
    <definedName name="Kapp_41_6">#REF!</definedName>
    <definedName name="Kapp_41_7">#REF!</definedName>
    <definedName name="Kapp_42">#REF!</definedName>
    <definedName name="Kapp_42_1">#REF!</definedName>
    <definedName name="Kapp_42_2">#REF!</definedName>
    <definedName name="Kapp_42_3">#REF!</definedName>
    <definedName name="Kapp_42_4">NA()</definedName>
    <definedName name="Kapp_42_5">#REF!</definedName>
    <definedName name="Kapp_42_6">#REF!</definedName>
    <definedName name="Kapp_42_7">#REF!</definedName>
    <definedName name="Kapp_43">#REF!</definedName>
    <definedName name="Kapp_43_1">#REF!</definedName>
    <definedName name="Kapp_43_2">#REF!</definedName>
    <definedName name="Kapp_43_3">#REF!</definedName>
    <definedName name="Kapp_43_4">NA()</definedName>
    <definedName name="Kapp_43_5">#REF!</definedName>
    <definedName name="Kapp_43_6">#REF!</definedName>
    <definedName name="Kapp_43_7">#REF!</definedName>
    <definedName name="Kapp_44">#REF!</definedName>
    <definedName name="Kapp_44_1">#REF!</definedName>
    <definedName name="Kapp_44_2">#REF!</definedName>
    <definedName name="Kapp_44_3">#REF!</definedName>
    <definedName name="Kapp_44_4">NA()</definedName>
    <definedName name="Kapp_44_5">#REF!</definedName>
    <definedName name="Kapp_44_6">#REF!</definedName>
    <definedName name="Kapp_44_7">#REF!</definedName>
    <definedName name="Kapp_45">#REF!</definedName>
    <definedName name="Kapp_45_1">#REF!</definedName>
    <definedName name="Kapp_45_2">#REF!</definedName>
    <definedName name="Kapp_45_3">#REF!</definedName>
    <definedName name="Kapp_45_4">NA()</definedName>
    <definedName name="Kapp_45_5">#REF!</definedName>
    <definedName name="Kapp_45_6">#REF!</definedName>
    <definedName name="Kapp_45_7">#REF!</definedName>
    <definedName name="Kapp_46">#REF!</definedName>
    <definedName name="Kapp_46_1">#REF!</definedName>
    <definedName name="Kapp_46_2">#REF!</definedName>
    <definedName name="Kapp_46_3">#REF!</definedName>
    <definedName name="Kapp_46_4">NA()</definedName>
    <definedName name="Kapp_46_5">#REF!</definedName>
    <definedName name="Kapp_46_6">#REF!</definedName>
    <definedName name="Kapp_46_7">#REF!</definedName>
    <definedName name="Kapp_47">#REF!</definedName>
    <definedName name="Kapp_47_1">#REF!</definedName>
    <definedName name="Kapp_47_2">#REF!</definedName>
    <definedName name="Kapp_47_3">#REF!</definedName>
    <definedName name="Kapp_47_4">NA()</definedName>
    <definedName name="Kapp_47_5">#REF!</definedName>
    <definedName name="Kapp_47_6">#REF!</definedName>
    <definedName name="Kapp_47_7">#REF!</definedName>
    <definedName name="Kapp_48">#REF!</definedName>
    <definedName name="Kapp_48_1">#REF!</definedName>
    <definedName name="Kapp_48_2">#REF!</definedName>
    <definedName name="Kapp_48_3">#REF!</definedName>
    <definedName name="Kapp_48_4">NA()</definedName>
    <definedName name="Kapp_48_5">#REF!</definedName>
    <definedName name="Kapp_48_6">#REF!</definedName>
    <definedName name="Kapp_48_7">#REF!</definedName>
    <definedName name="Kapp_49">#REF!</definedName>
    <definedName name="Kapp_49_1">#REF!</definedName>
    <definedName name="Kapp_49_2">#REF!</definedName>
    <definedName name="Kapp_49_3">#REF!</definedName>
    <definedName name="Kapp_49_4">NA()</definedName>
    <definedName name="Kapp_49_5">#REF!</definedName>
    <definedName name="Kapp_49_6">#REF!</definedName>
    <definedName name="Kapp_49_7">#REF!</definedName>
    <definedName name="Kapp_5">#REF!</definedName>
    <definedName name="Kapp_50">#REF!</definedName>
    <definedName name="Kapp_50_1">#REF!</definedName>
    <definedName name="Kapp_50_2">#REF!</definedName>
    <definedName name="Kapp_50_3">#REF!</definedName>
    <definedName name="Kapp_50_4">NA()</definedName>
    <definedName name="Kapp_50_5">#REF!</definedName>
    <definedName name="Kapp_50_6">#REF!</definedName>
    <definedName name="Kapp_50_7">#REF!</definedName>
    <definedName name="Kapp_51">#REF!</definedName>
    <definedName name="Kapp_51_1">#REF!</definedName>
    <definedName name="Kapp_51_2">#REF!</definedName>
    <definedName name="Kapp_51_3">#REF!</definedName>
    <definedName name="Kapp_51_4">NA()</definedName>
    <definedName name="Kapp_51_5">#REF!</definedName>
    <definedName name="Kapp_51_6">#REF!</definedName>
    <definedName name="Kapp_51_7">#REF!</definedName>
    <definedName name="Kapp_52">#REF!</definedName>
    <definedName name="Kapp_52_1">#REF!</definedName>
    <definedName name="Kapp_52_2">#REF!</definedName>
    <definedName name="Kapp_52_3">#REF!</definedName>
    <definedName name="Kapp_52_4">NA()</definedName>
    <definedName name="Kapp_52_5">#REF!</definedName>
    <definedName name="Kapp_52_6">#REF!</definedName>
    <definedName name="Kapp_52_7">#REF!</definedName>
    <definedName name="Kapp_53">#REF!</definedName>
    <definedName name="Kapp_53_1">#REF!</definedName>
    <definedName name="Kapp_53_2">#REF!</definedName>
    <definedName name="Kapp_53_3">#REF!</definedName>
    <definedName name="Kapp_53_4">NA()</definedName>
    <definedName name="Kapp_53_5">#REF!</definedName>
    <definedName name="Kapp_53_6">#REF!</definedName>
    <definedName name="Kapp_53_7">#REF!</definedName>
    <definedName name="Kapp_6">#REF!</definedName>
    <definedName name="Kapp_7">#REF!</definedName>
    <definedName name="Kbr">#REF!</definedName>
    <definedName name="Kbr_1">#REF!</definedName>
    <definedName name="Kbr_2">#REF!</definedName>
    <definedName name="Kbr_3">#REF!</definedName>
    <definedName name="Kbr_30">#REF!</definedName>
    <definedName name="Kbr_30_1">#REF!</definedName>
    <definedName name="Kbr_30_2">#REF!</definedName>
    <definedName name="Kbr_30_3">#REF!</definedName>
    <definedName name="Kbr_30_4">NA()</definedName>
    <definedName name="Kbr_30_5">#REF!</definedName>
    <definedName name="Kbr_30_6">#REF!</definedName>
    <definedName name="Kbr_30_7">#REF!</definedName>
    <definedName name="Kbr_31">#REF!</definedName>
    <definedName name="Kbr_31_1">#REF!</definedName>
    <definedName name="Kbr_31_2">#REF!</definedName>
    <definedName name="Kbr_31_3">#REF!</definedName>
    <definedName name="Kbr_31_4">NA()</definedName>
    <definedName name="Kbr_31_5">#REF!</definedName>
    <definedName name="Kbr_31_6">#REF!</definedName>
    <definedName name="Kbr_31_7">#REF!</definedName>
    <definedName name="Kbr_32">#REF!</definedName>
    <definedName name="Kbr_32_1">#REF!</definedName>
    <definedName name="Kbr_32_2">#REF!</definedName>
    <definedName name="Kbr_32_3">#REF!</definedName>
    <definedName name="Kbr_32_4">NA()</definedName>
    <definedName name="Kbr_32_5">#REF!</definedName>
    <definedName name="Kbr_32_6">#REF!</definedName>
    <definedName name="Kbr_32_7">#REF!</definedName>
    <definedName name="Kbr_33">#REF!</definedName>
    <definedName name="Kbr_33_1">#REF!</definedName>
    <definedName name="Kbr_33_2">#REF!</definedName>
    <definedName name="Kbr_33_3">#REF!</definedName>
    <definedName name="Kbr_33_4">NA()</definedName>
    <definedName name="Kbr_33_5">#REF!</definedName>
    <definedName name="Kbr_33_6">#REF!</definedName>
    <definedName name="Kbr_33_7">#REF!</definedName>
    <definedName name="Kbr_34">#REF!</definedName>
    <definedName name="Kbr_34_1">#REF!</definedName>
    <definedName name="Kbr_34_2">#REF!</definedName>
    <definedName name="Kbr_34_3">#REF!</definedName>
    <definedName name="Kbr_34_4">NA()</definedName>
    <definedName name="Kbr_34_5">#REF!</definedName>
    <definedName name="Kbr_34_6">#REF!</definedName>
    <definedName name="Kbr_34_7">#REF!</definedName>
    <definedName name="Kbr_35">#REF!</definedName>
    <definedName name="Kbr_35_1">#REF!</definedName>
    <definedName name="Kbr_35_2">#REF!</definedName>
    <definedName name="Kbr_35_3">#REF!</definedName>
    <definedName name="Kbr_35_4">NA()</definedName>
    <definedName name="Kbr_35_5">#REF!</definedName>
    <definedName name="Kbr_35_6">#REF!</definedName>
    <definedName name="Kbr_35_7">#REF!</definedName>
    <definedName name="Kbr_36">#REF!</definedName>
    <definedName name="Kbr_36_1">#REF!</definedName>
    <definedName name="Kbr_36_2">#REF!</definedName>
    <definedName name="Kbr_36_3">#REF!</definedName>
    <definedName name="Kbr_36_4">NA()</definedName>
    <definedName name="Kbr_36_5">#REF!</definedName>
    <definedName name="Kbr_36_6">#REF!</definedName>
    <definedName name="Kbr_36_7">#REF!</definedName>
    <definedName name="Kbr_37">#REF!</definedName>
    <definedName name="Kbr_37_1">#REF!</definedName>
    <definedName name="Kbr_37_2">#REF!</definedName>
    <definedName name="Kbr_37_3">#REF!</definedName>
    <definedName name="Kbr_37_4">NA()</definedName>
    <definedName name="Kbr_37_5">#REF!</definedName>
    <definedName name="Kbr_37_6">#REF!</definedName>
    <definedName name="Kbr_37_7">#REF!</definedName>
    <definedName name="Kbr_38">#REF!</definedName>
    <definedName name="Kbr_38_1">#REF!</definedName>
    <definedName name="Kbr_38_2">#REF!</definedName>
    <definedName name="Kbr_38_3">#REF!</definedName>
    <definedName name="Kbr_38_4">NA()</definedName>
    <definedName name="Kbr_38_5">#REF!</definedName>
    <definedName name="Kbr_38_6">#REF!</definedName>
    <definedName name="Kbr_38_7">#REF!</definedName>
    <definedName name="Kbr_39">#REF!</definedName>
    <definedName name="Kbr_39_1">#REF!</definedName>
    <definedName name="Kbr_39_2">#REF!</definedName>
    <definedName name="Kbr_39_3">#REF!</definedName>
    <definedName name="Kbr_39_4">NA()</definedName>
    <definedName name="Kbr_39_5">#REF!</definedName>
    <definedName name="Kbr_39_6">#REF!</definedName>
    <definedName name="Kbr_39_7">#REF!</definedName>
    <definedName name="Kbr_4">NA()</definedName>
    <definedName name="Kbr_40">#REF!</definedName>
    <definedName name="Kbr_40_1">#REF!</definedName>
    <definedName name="Kbr_40_2">#REF!</definedName>
    <definedName name="Kbr_40_3">#REF!</definedName>
    <definedName name="Kbr_40_4">NA()</definedName>
    <definedName name="Kbr_40_5">#REF!</definedName>
    <definedName name="Kbr_40_6">#REF!</definedName>
    <definedName name="Kbr_40_7">#REF!</definedName>
    <definedName name="Kbr_41">#REF!</definedName>
    <definedName name="Kbr_41_1">#REF!</definedName>
    <definedName name="Kbr_41_2">#REF!</definedName>
    <definedName name="Kbr_41_3">#REF!</definedName>
    <definedName name="Kbr_41_4">NA()</definedName>
    <definedName name="Kbr_41_5">#REF!</definedName>
    <definedName name="Kbr_41_6">#REF!</definedName>
    <definedName name="Kbr_41_7">#REF!</definedName>
    <definedName name="Kbr_42">#REF!</definedName>
    <definedName name="Kbr_42_1">#REF!</definedName>
    <definedName name="Kbr_42_2">#REF!</definedName>
    <definedName name="Kbr_42_3">#REF!</definedName>
    <definedName name="Kbr_42_4">NA()</definedName>
    <definedName name="Kbr_42_5">#REF!</definedName>
    <definedName name="Kbr_42_6">#REF!</definedName>
    <definedName name="Kbr_42_7">#REF!</definedName>
    <definedName name="Kbr_43">#REF!</definedName>
    <definedName name="Kbr_43_1">#REF!</definedName>
    <definedName name="Kbr_43_2">#REF!</definedName>
    <definedName name="Kbr_43_3">#REF!</definedName>
    <definedName name="Kbr_43_4">NA()</definedName>
    <definedName name="Kbr_43_5">#REF!</definedName>
    <definedName name="Kbr_43_6">#REF!</definedName>
    <definedName name="Kbr_43_7">#REF!</definedName>
    <definedName name="Kbr_44">#REF!</definedName>
    <definedName name="Kbr_44_1">#REF!</definedName>
    <definedName name="Kbr_44_2">#REF!</definedName>
    <definedName name="Kbr_44_3">#REF!</definedName>
    <definedName name="Kbr_44_4">NA()</definedName>
    <definedName name="Kbr_44_5">#REF!</definedName>
    <definedName name="Kbr_44_6">#REF!</definedName>
    <definedName name="Kbr_44_7">#REF!</definedName>
    <definedName name="Kbr_45">#REF!</definedName>
    <definedName name="Kbr_45_1">#REF!</definedName>
    <definedName name="Kbr_45_2">#REF!</definedName>
    <definedName name="Kbr_45_3">#REF!</definedName>
    <definedName name="Kbr_45_4">NA()</definedName>
    <definedName name="Kbr_45_5">#REF!</definedName>
    <definedName name="Kbr_45_6">#REF!</definedName>
    <definedName name="Kbr_45_7">#REF!</definedName>
    <definedName name="Kbr_46">#REF!</definedName>
    <definedName name="Kbr_46_1">#REF!</definedName>
    <definedName name="Kbr_46_2">#REF!</definedName>
    <definedName name="Kbr_46_3">#REF!</definedName>
    <definedName name="Kbr_46_4">NA()</definedName>
    <definedName name="Kbr_46_5">#REF!</definedName>
    <definedName name="Kbr_46_6">#REF!</definedName>
    <definedName name="Kbr_46_7">#REF!</definedName>
    <definedName name="Kbr_47">#REF!</definedName>
    <definedName name="Kbr_47_1">#REF!</definedName>
    <definedName name="Kbr_47_2">#REF!</definedName>
    <definedName name="Kbr_47_3">#REF!</definedName>
    <definedName name="Kbr_47_4">NA()</definedName>
    <definedName name="Kbr_47_5">#REF!</definedName>
    <definedName name="Kbr_47_6">#REF!</definedName>
    <definedName name="Kbr_47_7">#REF!</definedName>
    <definedName name="Kbr_48">#REF!</definedName>
    <definedName name="Kbr_48_1">#REF!</definedName>
    <definedName name="Kbr_48_2">#REF!</definedName>
    <definedName name="Kbr_48_3">#REF!</definedName>
    <definedName name="Kbr_48_4">NA()</definedName>
    <definedName name="Kbr_48_5">#REF!</definedName>
    <definedName name="Kbr_48_6">#REF!</definedName>
    <definedName name="Kbr_48_7">#REF!</definedName>
    <definedName name="Kbr_49">#REF!</definedName>
    <definedName name="Kbr_49_1">#REF!</definedName>
    <definedName name="Kbr_49_2">#REF!</definedName>
    <definedName name="Kbr_49_3">#REF!</definedName>
    <definedName name="Kbr_49_4">NA()</definedName>
    <definedName name="Kbr_49_5">#REF!</definedName>
    <definedName name="Kbr_49_6">#REF!</definedName>
    <definedName name="Kbr_49_7">#REF!</definedName>
    <definedName name="Kbr_5">#REF!</definedName>
    <definedName name="Kbr_50">#REF!</definedName>
    <definedName name="Kbr_50_1">#REF!</definedName>
    <definedName name="Kbr_50_2">#REF!</definedName>
    <definedName name="Kbr_50_3">#REF!</definedName>
    <definedName name="Kbr_50_4">NA()</definedName>
    <definedName name="Kbr_50_5">#REF!</definedName>
    <definedName name="Kbr_50_6">#REF!</definedName>
    <definedName name="Kbr_50_7">#REF!</definedName>
    <definedName name="Kbr_51">#REF!</definedName>
    <definedName name="Kbr_51_1">#REF!</definedName>
    <definedName name="Kbr_51_2">#REF!</definedName>
    <definedName name="Kbr_51_3">#REF!</definedName>
    <definedName name="Kbr_51_4">NA()</definedName>
    <definedName name="Kbr_51_5">#REF!</definedName>
    <definedName name="Kbr_51_6">#REF!</definedName>
    <definedName name="Kbr_51_7">#REF!</definedName>
    <definedName name="Kbr_52">#REF!</definedName>
    <definedName name="Kbr_52_1">#REF!</definedName>
    <definedName name="Kbr_52_2">#REF!</definedName>
    <definedName name="Kbr_52_3">#REF!</definedName>
    <definedName name="Kbr_52_4">NA()</definedName>
    <definedName name="Kbr_52_5">#REF!</definedName>
    <definedName name="Kbr_52_6">#REF!</definedName>
    <definedName name="Kbr_52_7">#REF!</definedName>
    <definedName name="Kbr_53">#REF!</definedName>
    <definedName name="Kbr_53_1">#REF!</definedName>
    <definedName name="Kbr_53_2">#REF!</definedName>
    <definedName name="Kbr_53_3">#REF!</definedName>
    <definedName name="Kbr_53_4">NA()</definedName>
    <definedName name="Kbr_53_5">#REF!</definedName>
    <definedName name="Kbr_53_6">#REF!</definedName>
    <definedName name="Kbr_53_7">#REF!</definedName>
    <definedName name="Kbr_6">#REF!</definedName>
    <definedName name="Kbr_7">#REF!</definedName>
    <definedName name="Kc">#REF!</definedName>
    <definedName name="Kc_1">#REF!</definedName>
    <definedName name="Kc_2">#REF!</definedName>
    <definedName name="Kc_3">#REF!</definedName>
    <definedName name="Kc_30">#REF!</definedName>
    <definedName name="Kc_30_1">#REF!</definedName>
    <definedName name="Kc_30_2">#REF!</definedName>
    <definedName name="Kc_30_3">#REF!</definedName>
    <definedName name="Kc_30_4">NA()</definedName>
    <definedName name="Kc_30_5">#REF!</definedName>
    <definedName name="Kc_30_6">#REF!</definedName>
    <definedName name="Kc_30_7">#REF!</definedName>
    <definedName name="Kc_31">#REF!</definedName>
    <definedName name="Kc_31_1">#REF!</definedName>
    <definedName name="Kc_31_2">#REF!</definedName>
    <definedName name="Kc_31_3">#REF!</definedName>
    <definedName name="Kc_31_4">NA()</definedName>
    <definedName name="Kc_31_5">#REF!</definedName>
    <definedName name="Kc_31_6">#REF!</definedName>
    <definedName name="Kc_31_7">#REF!</definedName>
    <definedName name="Kc_32">#REF!</definedName>
    <definedName name="Kc_32_1">#REF!</definedName>
    <definedName name="Kc_32_2">#REF!</definedName>
    <definedName name="Kc_32_3">#REF!</definedName>
    <definedName name="Kc_32_4">NA()</definedName>
    <definedName name="Kc_32_5">#REF!</definedName>
    <definedName name="Kc_32_6">#REF!</definedName>
    <definedName name="Kc_32_7">#REF!</definedName>
    <definedName name="Kc_33">#REF!</definedName>
    <definedName name="Kc_33_1">#REF!</definedName>
    <definedName name="Kc_33_2">#REF!</definedName>
    <definedName name="Kc_33_3">#REF!</definedName>
    <definedName name="Kc_33_4">NA()</definedName>
    <definedName name="Kc_33_5">#REF!</definedName>
    <definedName name="Kc_33_6">#REF!</definedName>
    <definedName name="Kc_33_7">#REF!</definedName>
    <definedName name="Kc_34">#REF!</definedName>
    <definedName name="Kc_34_1">#REF!</definedName>
    <definedName name="Kc_34_2">#REF!</definedName>
    <definedName name="Kc_34_3">#REF!</definedName>
    <definedName name="Kc_34_4">NA()</definedName>
    <definedName name="Kc_34_5">#REF!</definedName>
    <definedName name="Kc_34_6">#REF!</definedName>
    <definedName name="Kc_34_7">#REF!</definedName>
    <definedName name="Kc_35">#REF!</definedName>
    <definedName name="Kc_35_1">#REF!</definedName>
    <definedName name="Kc_35_2">#REF!</definedName>
    <definedName name="Kc_35_3">#REF!</definedName>
    <definedName name="Kc_35_4">NA()</definedName>
    <definedName name="Kc_35_5">#REF!</definedName>
    <definedName name="Kc_35_6">#REF!</definedName>
    <definedName name="Kc_35_7">#REF!</definedName>
    <definedName name="Kc_36">#REF!</definedName>
    <definedName name="Kc_36_1">#REF!</definedName>
    <definedName name="Kc_36_2">#REF!</definedName>
    <definedName name="Kc_36_3">#REF!</definedName>
    <definedName name="Kc_36_4">NA()</definedName>
    <definedName name="Kc_36_5">#REF!</definedName>
    <definedName name="Kc_36_6">#REF!</definedName>
    <definedName name="Kc_36_7">#REF!</definedName>
    <definedName name="Kc_37">#REF!</definedName>
    <definedName name="Kc_37_1">#REF!</definedName>
    <definedName name="Kc_37_2">#REF!</definedName>
    <definedName name="Kc_37_3">#REF!</definedName>
    <definedName name="Kc_37_4">NA()</definedName>
    <definedName name="Kc_37_5">#REF!</definedName>
    <definedName name="Kc_37_6">#REF!</definedName>
    <definedName name="Kc_37_7">#REF!</definedName>
    <definedName name="Kc_38">#REF!</definedName>
    <definedName name="Kc_38_1">#REF!</definedName>
    <definedName name="Kc_38_2">#REF!</definedName>
    <definedName name="Kc_38_3">#REF!</definedName>
    <definedName name="Kc_38_4">NA()</definedName>
    <definedName name="Kc_38_5">#REF!</definedName>
    <definedName name="Kc_38_6">#REF!</definedName>
    <definedName name="Kc_38_7">#REF!</definedName>
    <definedName name="Kc_39">#REF!</definedName>
    <definedName name="Kc_39_1">#REF!</definedName>
    <definedName name="Kc_39_2">#REF!</definedName>
    <definedName name="Kc_39_3">#REF!</definedName>
    <definedName name="Kc_39_4">NA()</definedName>
    <definedName name="Kc_39_5">#REF!</definedName>
    <definedName name="Kc_39_6">#REF!</definedName>
    <definedName name="Kc_39_7">#REF!</definedName>
    <definedName name="Kc_4">NA()</definedName>
    <definedName name="Kc_40">#REF!</definedName>
    <definedName name="Kc_40_1">#REF!</definedName>
    <definedName name="Kc_40_2">#REF!</definedName>
    <definedName name="Kc_40_3">#REF!</definedName>
    <definedName name="Kc_40_4">NA()</definedName>
    <definedName name="Kc_40_5">#REF!</definedName>
    <definedName name="Kc_40_6">#REF!</definedName>
    <definedName name="Kc_40_7">#REF!</definedName>
    <definedName name="Kc_41">#REF!</definedName>
    <definedName name="Kc_41_1">#REF!</definedName>
    <definedName name="Kc_41_2">#REF!</definedName>
    <definedName name="Kc_41_3">#REF!</definedName>
    <definedName name="Kc_41_4">NA()</definedName>
    <definedName name="Kc_41_5">#REF!</definedName>
    <definedName name="Kc_41_6">#REF!</definedName>
    <definedName name="Kc_41_7">#REF!</definedName>
    <definedName name="Kc_42">#REF!</definedName>
    <definedName name="Kc_42_1">#REF!</definedName>
    <definedName name="Kc_42_2">#REF!</definedName>
    <definedName name="Kc_42_3">#REF!</definedName>
    <definedName name="Kc_42_4">NA()</definedName>
    <definedName name="Kc_42_5">#REF!</definedName>
    <definedName name="Kc_42_6">#REF!</definedName>
    <definedName name="Kc_42_7">#REF!</definedName>
    <definedName name="Kc_43">#REF!</definedName>
    <definedName name="Kc_43_1">#REF!</definedName>
    <definedName name="Kc_43_2">#REF!</definedName>
    <definedName name="Kc_43_3">#REF!</definedName>
    <definedName name="Kc_43_4">NA()</definedName>
    <definedName name="Kc_43_5">#REF!</definedName>
    <definedName name="Kc_43_6">#REF!</definedName>
    <definedName name="Kc_43_7">#REF!</definedName>
    <definedName name="Kc_44">#REF!</definedName>
    <definedName name="Kc_44_1">#REF!</definedName>
    <definedName name="Kc_44_2">#REF!</definedName>
    <definedName name="Kc_44_3">#REF!</definedName>
    <definedName name="Kc_44_4">NA()</definedName>
    <definedName name="Kc_44_5">#REF!</definedName>
    <definedName name="Kc_44_6">#REF!</definedName>
    <definedName name="Kc_44_7">#REF!</definedName>
    <definedName name="Kc_45">#REF!</definedName>
    <definedName name="Kc_45_1">#REF!</definedName>
    <definedName name="Kc_45_2">#REF!</definedName>
    <definedName name="Kc_45_3">#REF!</definedName>
    <definedName name="Kc_45_4">NA()</definedName>
    <definedName name="Kc_45_5">#REF!</definedName>
    <definedName name="Kc_45_6">#REF!</definedName>
    <definedName name="Kc_45_7">#REF!</definedName>
    <definedName name="Kc_46">#REF!</definedName>
    <definedName name="Kc_46_1">#REF!</definedName>
    <definedName name="Kc_46_2">#REF!</definedName>
    <definedName name="Kc_46_3">#REF!</definedName>
    <definedName name="Kc_46_4">NA()</definedName>
    <definedName name="Kc_46_5">#REF!</definedName>
    <definedName name="Kc_46_6">#REF!</definedName>
    <definedName name="Kc_46_7">#REF!</definedName>
    <definedName name="Kc_47">#REF!</definedName>
    <definedName name="Kc_47_1">#REF!</definedName>
    <definedName name="Kc_47_2">#REF!</definedName>
    <definedName name="Kc_47_3">#REF!</definedName>
    <definedName name="Kc_47_4">NA()</definedName>
    <definedName name="Kc_47_5">#REF!</definedName>
    <definedName name="Kc_47_6">#REF!</definedName>
    <definedName name="Kc_47_7">#REF!</definedName>
    <definedName name="Kc_48">#REF!</definedName>
    <definedName name="Kc_48_1">#REF!</definedName>
    <definedName name="Kc_48_2">#REF!</definedName>
    <definedName name="Kc_48_3">#REF!</definedName>
    <definedName name="Kc_48_4">NA()</definedName>
    <definedName name="Kc_48_5">#REF!</definedName>
    <definedName name="Kc_48_6">#REF!</definedName>
    <definedName name="Kc_48_7">#REF!</definedName>
    <definedName name="Kc_49">#REF!</definedName>
    <definedName name="Kc_49_1">#REF!</definedName>
    <definedName name="Kc_49_2">#REF!</definedName>
    <definedName name="Kc_49_3">#REF!</definedName>
    <definedName name="Kc_49_4">NA()</definedName>
    <definedName name="Kc_49_5">#REF!</definedName>
    <definedName name="Kc_49_6">#REF!</definedName>
    <definedName name="Kc_49_7">#REF!</definedName>
    <definedName name="Kc_5">#REF!</definedName>
    <definedName name="Kc_50">#REF!</definedName>
    <definedName name="Kc_50_1">#REF!</definedName>
    <definedName name="Kc_50_2">#REF!</definedName>
    <definedName name="Kc_50_3">#REF!</definedName>
    <definedName name="Kc_50_4">NA()</definedName>
    <definedName name="Kc_50_5">#REF!</definedName>
    <definedName name="Kc_50_6">#REF!</definedName>
    <definedName name="Kc_50_7">#REF!</definedName>
    <definedName name="Kc_51">#REF!</definedName>
    <definedName name="Kc_51_1">#REF!</definedName>
    <definedName name="Kc_51_2">#REF!</definedName>
    <definedName name="Kc_51_3">#REF!</definedName>
    <definedName name="Kc_51_4">NA()</definedName>
    <definedName name="Kc_51_5">#REF!</definedName>
    <definedName name="Kc_51_6">#REF!</definedName>
    <definedName name="Kc_51_7">#REF!</definedName>
    <definedName name="Kc_52">#REF!</definedName>
    <definedName name="Kc_52_1">#REF!</definedName>
    <definedName name="Kc_52_2">#REF!</definedName>
    <definedName name="Kc_52_3">#REF!</definedName>
    <definedName name="Kc_52_4">NA()</definedName>
    <definedName name="Kc_52_5">#REF!</definedName>
    <definedName name="Kc_52_6">#REF!</definedName>
    <definedName name="Kc_52_7">#REF!</definedName>
    <definedName name="Kc_53">#REF!</definedName>
    <definedName name="Kc_53_1">#REF!</definedName>
    <definedName name="Kc_53_2">#REF!</definedName>
    <definedName name="Kc_53_3">#REF!</definedName>
    <definedName name="Kc_53_4">NA()</definedName>
    <definedName name="Kc_53_5">#REF!</definedName>
    <definedName name="Kc_53_6">#REF!</definedName>
    <definedName name="Kc_53_7">#REF!</definedName>
    <definedName name="Kc_6">#REF!</definedName>
    <definedName name="Kc_7">#REF!</definedName>
    <definedName name="Kd">#REF!</definedName>
    <definedName name="Kd_1">#REF!</definedName>
    <definedName name="Kd_2">#REF!</definedName>
    <definedName name="Kd_3">#REF!</definedName>
    <definedName name="Kd_30">#REF!</definedName>
    <definedName name="Kd_30_1">#REF!</definedName>
    <definedName name="Kd_30_2">#REF!</definedName>
    <definedName name="Kd_30_3">#REF!</definedName>
    <definedName name="Kd_30_4">NA()</definedName>
    <definedName name="Kd_30_5">#REF!</definedName>
    <definedName name="Kd_30_6">#REF!</definedName>
    <definedName name="Kd_30_7">#REF!</definedName>
    <definedName name="Kd_31">#REF!</definedName>
    <definedName name="Kd_31_1">#REF!</definedName>
    <definedName name="Kd_31_2">#REF!</definedName>
    <definedName name="Kd_31_3">#REF!</definedName>
    <definedName name="Kd_31_4">NA()</definedName>
    <definedName name="Kd_31_5">#REF!</definedName>
    <definedName name="Kd_31_6">#REF!</definedName>
    <definedName name="Kd_31_7">#REF!</definedName>
    <definedName name="Kd_32">#REF!</definedName>
    <definedName name="Kd_32_1">#REF!</definedName>
    <definedName name="Kd_32_2">#REF!</definedName>
    <definedName name="Kd_32_3">#REF!</definedName>
    <definedName name="Kd_32_4">NA()</definedName>
    <definedName name="Kd_32_5">#REF!</definedName>
    <definedName name="Kd_32_6">#REF!</definedName>
    <definedName name="Kd_32_7">#REF!</definedName>
    <definedName name="Kd_33">#REF!</definedName>
    <definedName name="Kd_33_1">#REF!</definedName>
    <definedName name="Kd_33_2">#REF!</definedName>
    <definedName name="Kd_33_3">#REF!</definedName>
    <definedName name="Kd_33_4">NA()</definedName>
    <definedName name="Kd_33_5">#REF!</definedName>
    <definedName name="Kd_33_6">#REF!</definedName>
    <definedName name="Kd_33_7">#REF!</definedName>
    <definedName name="Kd_34">#REF!</definedName>
    <definedName name="Kd_34_1">#REF!</definedName>
    <definedName name="Kd_34_2">#REF!</definedName>
    <definedName name="Kd_34_3">#REF!</definedName>
    <definedName name="Kd_34_4">NA()</definedName>
    <definedName name="Kd_34_5">#REF!</definedName>
    <definedName name="Kd_34_6">#REF!</definedName>
    <definedName name="Kd_34_7">#REF!</definedName>
    <definedName name="Kd_35">#REF!</definedName>
    <definedName name="Kd_35_1">#REF!</definedName>
    <definedName name="Kd_35_2">#REF!</definedName>
    <definedName name="Kd_35_3">#REF!</definedName>
    <definedName name="Kd_35_4">NA()</definedName>
    <definedName name="Kd_35_5">#REF!</definedName>
    <definedName name="Kd_35_6">#REF!</definedName>
    <definedName name="Kd_35_7">#REF!</definedName>
    <definedName name="Kd_36">#REF!</definedName>
    <definedName name="Kd_36_1">#REF!</definedName>
    <definedName name="Kd_36_2">#REF!</definedName>
    <definedName name="Kd_36_3">#REF!</definedName>
    <definedName name="Kd_36_4">NA()</definedName>
    <definedName name="Kd_36_5">#REF!</definedName>
    <definedName name="Kd_36_6">#REF!</definedName>
    <definedName name="Kd_36_7">#REF!</definedName>
    <definedName name="Kd_37">#REF!</definedName>
    <definedName name="Kd_37_1">#REF!</definedName>
    <definedName name="Kd_37_2">#REF!</definedName>
    <definedName name="Kd_37_3">#REF!</definedName>
    <definedName name="Kd_37_4">NA()</definedName>
    <definedName name="Kd_37_5">#REF!</definedName>
    <definedName name="Kd_37_6">#REF!</definedName>
    <definedName name="Kd_37_7">#REF!</definedName>
    <definedName name="Kd_38">#REF!</definedName>
    <definedName name="Kd_38_1">#REF!</definedName>
    <definedName name="Kd_38_2">#REF!</definedName>
    <definedName name="Kd_38_3">#REF!</definedName>
    <definedName name="Kd_38_4">NA()</definedName>
    <definedName name="Kd_38_5">#REF!</definedName>
    <definedName name="Kd_38_6">#REF!</definedName>
    <definedName name="Kd_38_7">#REF!</definedName>
    <definedName name="Kd_39">#REF!</definedName>
    <definedName name="Kd_39_1">#REF!</definedName>
    <definedName name="Kd_39_2">#REF!</definedName>
    <definedName name="Kd_39_3">#REF!</definedName>
    <definedName name="Kd_39_4">NA()</definedName>
    <definedName name="Kd_39_5">#REF!</definedName>
    <definedName name="Kd_39_6">#REF!</definedName>
    <definedName name="Kd_39_7">#REF!</definedName>
    <definedName name="Kd_4">NA()</definedName>
    <definedName name="Kd_40">#REF!</definedName>
    <definedName name="Kd_40_1">#REF!</definedName>
    <definedName name="Kd_40_2">#REF!</definedName>
    <definedName name="Kd_40_3">#REF!</definedName>
    <definedName name="Kd_40_4">NA()</definedName>
    <definedName name="Kd_40_5">#REF!</definedName>
    <definedName name="Kd_40_6">#REF!</definedName>
    <definedName name="Kd_40_7">#REF!</definedName>
    <definedName name="Kd_41">#REF!</definedName>
    <definedName name="Kd_41_1">#REF!</definedName>
    <definedName name="Kd_41_2">#REF!</definedName>
    <definedName name="Kd_41_3">#REF!</definedName>
    <definedName name="Kd_41_4">NA()</definedName>
    <definedName name="Kd_41_5">#REF!</definedName>
    <definedName name="Kd_41_6">#REF!</definedName>
    <definedName name="Kd_41_7">#REF!</definedName>
    <definedName name="Kd_42">#REF!</definedName>
    <definedName name="Kd_42_1">#REF!</definedName>
    <definedName name="Kd_42_2">#REF!</definedName>
    <definedName name="Kd_42_3">#REF!</definedName>
    <definedName name="Kd_42_4">NA()</definedName>
    <definedName name="Kd_42_5">#REF!</definedName>
    <definedName name="Kd_42_6">#REF!</definedName>
    <definedName name="Kd_42_7">#REF!</definedName>
    <definedName name="Kd_43">#REF!</definedName>
    <definedName name="Kd_43_1">#REF!</definedName>
    <definedName name="Kd_43_2">#REF!</definedName>
    <definedName name="Kd_43_3">#REF!</definedName>
    <definedName name="Kd_43_4">NA()</definedName>
    <definedName name="Kd_43_5">#REF!</definedName>
    <definedName name="Kd_43_6">#REF!</definedName>
    <definedName name="Kd_43_7">#REF!</definedName>
    <definedName name="Kd_44">#REF!</definedName>
    <definedName name="Kd_44_1">#REF!</definedName>
    <definedName name="Kd_44_2">#REF!</definedName>
    <definedName name="Kd_44_3">#REF!</definedName>
    <definedName name="Kd_44_4">NA()</definedName>
    <definedName name="Kd_44_5">#REF!</definedName>
    <definedName name="Kd_44_6">#REF!</definedName>
    <definedName name="Kd_44_7">#REF!</definedName>
    <definedName name="Kd_45">#REF!</definedName>
    <definedName name="Kd_45_1">#REF!</definedName>
    <definedName name="Kd_45_2">#REF!</definedName>
    <definedName name="Kd_45_3">#REF!</definedName>
    <definedName name="Kd_45_4">NA()</definedName>
    <definedName name="Kd_45_5">#REF!</definedName>
    <definedName name="Kd_45_6">#REF!</definedName>
    <definedName name="Kd_45_7">#REF!</definedName>
    <definedName name="Kd_46">#REF!</definedName>
    <definedName name="Kd_46_1">#REF!</definedName>
    <definedName name="Kd_46_2">#REF!</definedName>
    <definedName name="Kd_46_3">#REF!</definedName>
    <definedName name="Kd_46_4">NA()</definedName>
    <definedName name="Kd_46_5">#REF!</definedName>
    <definedName name="Kd_46_6">#REF!</definedName>
    <definedName name="Kd_46_7">#REF!</definedName>
    <definedName name="Kd_47">#REF!</definedName>
    <definedName name="Kd_47_1">#REF!</definedName>
    <definedName name="Kd_47_2">#REF!</definedName>
    <definedName name="Kd_47_3">#REF!</definedName>
    <definedName name="Kd_47_4">NA()</definedName>
    <definedName name="Kd_47_5">#REF!</definedName>
    <definedName name="Kd_47_6">#REF!</definedName>
    <definedName name="Kd_47_7">#REF!</definedName>
    <definedName name="Kd_48">#REF!</definedName>
    <definedName name="Kd_48_1">#REF!</definedName>
    <definedName name="Kd_48_2">#REF!</definedName>
    <definedName name="Kd_48_3">#REF!</definedName>
    <definedName name="Kd_48_4">NA()</definedName>
    <definedName name="Kd_48_5">#REF!</definedName>
    <definedName name="Kd_48_6">#REF!</definedName>
    <definedName name="Kd_48_7">#REF!</definedName>
    <definedName name="Kd_49">#REF!</definedName>
    <definedName name="Kd_49_1">#REF!</definedName>
    <definedName name="Kd_49_2">#REF!</definedName>
    <definedName name="Kd_49_3">#REF!</definedName>
    <definedName name="Kd_49_4">NA()</definedName>
    <definedName name="Kd_49_5">#REF!</definedName>
    <definedName name="Kd_49_6">#REF!</definedName>
    <definedName name="Kd_49_7">#REF!</definedName>
    <definedName name="Kd_5">#REF!</definedName>
    <definedName name="Kd_50">#REF!</definedName>
    <definedName name="Kd_50_1">#REF!</definedName>
    <definedName name="Kd_50_2">#REF!</definedName>
    <definedName name="Kd_50_3">#REF!</definedName>
    <definedName name="Kd_50_4">NA()</definedName>
    <definedName name="Kd_50_5">#REF!</definedName>
    <definedName name="Kd_50_6">#REF!</definedName>
    <definedName name="Kd_50_7">#REF!</definedName>
    <definedName name="Kd_51">#REF!</definedName>
    <definedName name="Kd_51_1">#REF!</definedName>
    <definedName name="Kd_51_2">#REF!</definedName>
    <definedName name="Kd_51_3">#REF!</definedName>
    <definedName name="Kd_51_4">NA()</definedName>
    <definedName name="Kd_51_5">#REF!</definedName>
    <definedName name="Kd_51_6">#REF!</definedName>
    <definedName name="Kd_51_7">#REF!</definedName>
    <definedName name="Kd_52">#REF!</definedName>
    <definedName name="Kd_52_1">#REF!</definedName>
    <definedName name="Kd_52_2">#REF!</definedName>
    <definedName name="Kd_52_3">#REF!</definedName>
    <definedName name="Kd_52_4">NA()</definedName>
    <definedName name="Kd_52_5">#REF!</definedName>
    <definedName name="Kd_52_6">#REF!</definedName>
    <definedName name="Kd_52_7">#REF!</definedName>
    <definedName name="Kd_53">#REF!</definedName>
    <definedName name="Kd_53_1">#REF!</definedName>
    <definedName name="Kd_53_2">#REF!</definedName>
    <definedName name="Kd_53_3">#REF!</definedName>
    <definedName name="Kd_53_4">NA()</definedName>
    <definedName name="Kd_53_5">#REF!</definedName>
    <definedName name="Kd_53_6">#REF!</definedName>
    <definedName name="Kd_53_7">#REF!</definedName>
    <definedName name="Kd_6">#REF!</definedName>
    <definedName name="Kd_7">#REF!</definedName>
    <definedName name="Kf">#REF!</definedName>
    <definedName name="Kf_1">#REF!</definedName>
    <definedName name="Kf_2">#REF!</definedName>
    <definedName name="Kf_3">#REF!</definedName>
    <definedName name="Kf_30">#REF!</definedName>
    <definedName name="Kf_30_1">#REF!</definedName>
    <definedName name="Kf_30_2">#REF!</definedName>
    <definedName name="Kf_30_3">#REF!</definedName>
    <definedName name="Kf_30_4">NA()</definedName>
    <definedName name="Kf_30_5">#REF!</definedName>
    <definedName name="Kf_30_6">#REF!</definedName>
    <definedName name="Kf_30_7">#REF!</definedName>
    <definedName name="Kf_31">#REF!</definedName>
    <definedName name="Kf_31_1">#REF!</definedName>
    <definedName name="Kf_31_2">#REF!</definedName>
    <definedName name="Kf_31_3">#REF!</definedName>
    <definedName name="Kf_31_4">NA()</definedName>
    <definedName name="Kf_31_5">#REF!</definedName>
    <definedName name="Kf_31_6">#REF!</definedName>
    <definedName name="Kf_31_7">#REF!</definedName>
    <definedName name="Kf_32">#REF!</definedName>
    <definedName name="Kf_32_1">#REF!</definedName>
    <definedName name="Kf_32_2">#REF!</definedName>
    <definedName name="Kf_32_3">#REF!</definedName>
    <definedName name="Kf_32_4">NA()</definedName>
    <definedName name="Kf_32_5">#REF!</definedName>
    <definedName name="Kf_32_6">#REF!</definedName>
    <definedName name="Kf_32_7">#REF!</definedName>
    <definedName name="Kf_33">#REF!</definedName>
    <definedName name="Kf_33_1">#REF!</definedName>
    <definedName name="Kf_33_2">#REF!</definedName>
    <definedName name="Kf_33_3">#REF!</definedName>
    <definedName name="Kf_33_4">NA()</definedName>
    <definedName name="Kf_33_5">#REF!</definedName>
    <definedName name="Kf_33_6">#REF!</definedName>
    <definedName name="Kf_33_7">#REF!</definedName>
    <definedName name="Kf_34">#REF!</definedName>
    <definedName name="Kf_34_1">#REF!</definedName>
    <definedName name="Kf_34_2">#REF!</definedName>
    <definedName name="Kf_34_3">#REF!</definedName>
    <definedName name="Kf_34_4">NA()</definedName>
    <definedName name="Kf_34_5">#REF!</definedName>
    <definedName name="Kf_34_6">#REF!</definedName>
    <definedName name="Kf_34_7">#REF!</definedName>
    <definedName name="Kf_35">#REF!</definedName>
    <definedName name="Kf_35_1">#REF!</definedName>
    <definedName name="Kf_35_2">#REF!</definedName>
    <definedName name="Kf_35_3">#REF!</definedName>
    <definedName name="Kf_35_4">NA()</definedName>
    <definedName name="Kf_35_5">#REF!</definedName>
    <definedName name="Kf_35_6">#REF!</definedName>
    <definedName name="Kf_35_7">#REF!</definedName>
    <definedName name="Kf_36">#REF!</definedName>
    <definedName name="Kf_36_1">#REF!</definedName>
    <definedName name="Kf_36_2">#REF!</definedName>
    <definedName name="Kf_36_3">#REF!</definedName>
    <definedName name="Kf_36_4">NA()</definedName>
    <definedName name="Kf_36_5">#REF!</definedName>
    <definedName name="Kf_36_6">#REF!</definedName>
    <definedName name="Kf_36_7">#REF!</definedName>
    <definedName name="Kf_37">#REF!</definedName>
    <definedName name="Kf_37_1">#REF!</definedName>
    <definedName name="Kf_37_2">#REF!</definedName>
    <definedName name="Kf_37_3">#REF!</definedName>
    <definedName name="Kf_37_4">NA()</definedName>
    <definedName name="Kf_37_5">#REF!</definedName>
    <definedName name="Kf_37_6">#REF!</definedName>
    <definedName name="Kf_37_7">#REF!</definedName>
    <definedName name="Kf_38">#REF!</definedName>
    <definedName name="Kf_38_1">#REF!</definedName>
    <definedName name="Kf_38_2">#REF!</definedName>
    <definedName name="Kf_38_3">#REF!</definedName>
    <definedName name="Kf_38_4">NA()</definedName>
    <definedName name="Kf_38_5">#REF!</definedName>
    <definedName name="Kf_38_6">#REF!</definedName>
    <definedName name="Kf_38_7">#REF!</definedName>
    <definedName name="Kf_39">#REF!</definedName>
    <definedName name="Kf_39_1">#REF!</definedName>
    <definedName name="Kf_39_2">#REF!</definedName>
    <definedName name="Kf_39_3">#REF!</definedName>
    <definedName name="Kf_39_4">NA()</definedName>
    <definedName name="Kf_39_5">#REF!</definedName>
    <definedName name="Kf_39_6">#REF!</definedName>
    <definedName name="Kf_39_7">#REF!</definedName>
    <definedName name="Kf_4">NA()</definedName>
    <definedName name="Kf_40">#REF!</definedName>
    <definedName name="Kf_40_1">#REF!</definedName>
    <definedName name="Kf_40_2">#REF!</definedName>
    <definedName name="Kf_40_3">#REF!</definedName>
    <definedName name="Kf_40_4">NA()</definedName>
    <definedName name="Kf_40_5">#REF!</definedName>
    <definedName name="Kf_40_6">#REF!</definedName>
    <definedName name="Kf_40_7">#REF!</definedName>
    <definedName name="Kf_41">#REF!</definedName>
    <definedName name="Kf_41_1">#REF!</definedName>
    <definedName name="Kf_41_2">#REF!</definedName>
    <definedName name="Kf_41_3">#REF!</definedName>
    <definedName name="Kf_41_4">NA()</definedName>
    <definedName name="Kf_41_5">#REF!</definedName>
    <definedName name="Kf_41_6">#REF!</definedName>
    <definedName name="Kf_41_7">#REF!</definedName>
    <definedName name="Kf_42">#REF!</definedName>
    <definedName name="Kf_42_1">#REF!</definedName>
    <definedName name="Kf_42_2">#REF!</definedName>
    <definedName name="Kf_42_3">#REF!</definedName>
    <definedName name="Kf_42_4">NA()</definedName>
    <definedName name="Kf_42_5">#REF!</definedName>
    <definedName name="Kf_42_6">#REF!</definedName>
    <definedName name="Kf_42_7">#REF!</definedName>
    <definedName name="Kf_43">#REF!</definedName>
    <definedName name="Kf_43_1">#REF!</definedName>
    <definedName name="Kf_43_2">#REF!</definedName>
    <definedName name="Kf_43_3">#REF!</definedName>
    <definedName name="Kf_43_4">NA()</definedName>
    <definedName name="Kf_43_5">#REF!</definedName>
    <definedName name="Kf_43_6">#REF!</definedName>
    <definedName name="Kf_43_7">#REF!</definedName>
    <definedName name="Kf_44">#REF!</definedName>
    <definedName name="Kf_44_1">#REF!</definedName>
    <definedName name="Kf_44_2">#REF!</definedName>
    <definedName name="Kf_44_3">#REF!</definedName>
    <definedName name="Kf_44_4">NA()</definedName>
    <definedName name="Kf_44_5">#REF!</definedName>
    <definedName name="Kf_44_6">#REF!</definedName>
    <definedName name="Kf_44_7">#REF!</definedName>
    <definedName name="Kf_45">#REF!</definedName>
    <definedName name="Kf_45_1">#REF!</definedName>
    <definedName name="Kf_45_2">#REF!</definedName>
    <definedName name="Kf_45_3">#REF!</definedName>
    <definedName name="Kf_45_4">NA()</definedName>
    <definedName name="Kf_45_5">#REF!</definedName>
    <definedName name="Kf_45_6">#REF!</definedName>
    <definedName name="Kf_45_7">#REF!</definedName>
    <definedName name="Kf_46">#REF!</definedName>
    <definedName name="Kf_46_1">#REF!</definedName>
    <definedName name="Kf_46_2">#REF!</definedName>
    <definedName name="Kf_46_3">#REF!</definedName>
    <definedName name="Kf_46_4">NA()</definedName>
    <definedName name="Kf_46_5">#REF!</definedName>
    <definedName name="Kf_46_6">#REF!</definedName>
    <definedName name="Kf_46_7">#REF!</definedName>
    <definedName name="Kf_47">#REF!</definedName>
    <definedName name="Kf_47_1">#REF!</definedName>
    <definedName name="Kf_47_2">#REF!</definedName>
    <definedName name="Kf_47_3">#REF!</definedName>
    <definedName name="Kf_47_4">NA()</definedName>
    <definedName name="Kf_47_5">#REF!</definedName>
    <definedName name="Kf_47_6">#REF!</definedName>
    <definedName name="Kf_47_7">#REF!</definedName>
    <definedName name="Kf_48">#REF!</definedName>
    <definedName name="Kf_48_1">#REF!</definedName>
    <definedName name="Kf_48_2">#REF!</definedName>
    <definedName name="Kf_48_3">#REF!</definedName>
    <definedName name="Kf_48_4">NA()</definedName>
    <definedName name="Kf_48_5">#REF!</definedName>
    <definedName name="Kf_48_6">#REF!</definedName>
    <definedName name="Kf_48_7">#REF!</definedName>
    <definedName name="Kf_49">#REF!</definedName>
    <definedName name="Kf_49_1">#REF!</definedName>
    <definedName name="Kf_49_2">#REF!</definedName>
    <definedName name="Kf_49_3">#REF!</definedName>
    <definedName name="Kf_49_4">NA()</definedName>
    <definedName name="Kf_49_5">#REF!</definedName>
    <definedName name="Kf_49_6">#REF!</definedName>
    <definedName name="Kf_49_7">#REF!</definedName>
    <definedName name="Kf_5">#REF!</definedName>
    <definedName name="Kf_50">#REF!</definedName>
    <definedName name="Kf_50_1">#REF!</definedName>
    <definedName name="Kf_50_2">#REF!</definedName>
    <definedName name="Kf_50_3">#REF!</definedName>
    <definedName name="Kf_50_4">NA()</definedName>
    <definedName name="Kf_50_5">#REF!</definedName>
    <definedName name="Kf_50_6">#REF!</definedName>
    <definedName name="Kf_50_7">#REF!</definedName>
    <definedName name="Kf_51">#REF!</definedName>
    <definedName name="Kf_51_1">#REF!</definedName>
    <definedName name="Kf_51_2">#REF!</definedName>
    <definedName name="Kf_51_3">#REF!</definedName>
    <definedName name="Kf_51_4">NA()</definedName>
    <definedName name="Kf_51_5">#REF!</definedName>
    <definedName name="Kf_51_6">#REF!</definedName>
    <definedName name="Kf_51_7">#REF!</definedName>
    <definedName name="Kf_52">#REF!</definedName>
    <definedName name="Kf_52_1">#REF!</definedName>
    <definedName name="Kf_52_2">#REF!</definedName>
    <definedName name="Kf_52_3">#REF!</definedName>
    <definedName name="Kf_52_4">NA()</definedName>
    <definedName name="Kf_52_5">#REF!</definedName>
    <definedName name="Kf_52_6">#REF!</definedName>
    <definedName name="Kf_52_7">#REF!</definedName>
    <definedName name="Kf_53">#REF!</definedName>
    <definedName name="Kf_53_1">#REF!</definedName>
    <definedName name="Kf_53_2">#REF!</definedName>
    <definedName name="Kf_53_3">#REF!</definedName>
    <definedName name="Kf_53_4">NA()</definedName>
    <definedName name="Kf_53_5">#REF!</definedName>
    <definedName name="Kf_53_6">#REF!</definedName>
    <definedName name="Kf_53_7">#REF!</definedName>
    <definedName name="Kf_6">#REF!</definedName>
    <definedName name="Kf_7">#REF!</definedName>
    <definedName name="kia">[5]Dos1!$E$17</definedName>
    <definedName name="kia_1">[6]Dos1!$E$17</definedName>
    <definedName name="kia_2">#REF!</definedName>
    <definedName name="kia_3">#REF!</definedName>
    <definedName name="kia_4">NA()</definedName>
    <definedName name="kia_5">#REF!</definedName>
    <definedName name="kia_6">[5]Dos1!$E$17</definedName>
    <definedName name="kib">[5]Dos1!$E$18</definedName>
    <definedName name="kib_1">[6]Dos1!$E$18</definedName>
    <definedName name="kib_2">#REF!</definedName>
    <definedName name="kib_3">#REF!</definedName>
    <definedName name="kib_4">NA()</definedName>
    <definedName name="kib_5">#REF!</definedName>
    <definedName name="kib_6">[5]Dos1!$E$18</definedName>
    <definedName name="kic">[5]Dos1!$E$19</definedName>
    <definedName name="kic_1">[6]Dos1!$E$19</definedName>
    <definedName name="kic_2">#REF!</definedName>
    <definedName name="kic_3">#REF!</definedName>
    <definedName name="kic_4">NA()</definedName>
    <definedName name="kic_5">#REF!</definedName>
    <definedName name="kic_6">[5]Dos1!$E$19</definedName>
    <definedName name="kid">[5]Dos1!$E$20</definedName>
    <definedName name="kid_1">[6]Dos1!$E$20</definedName>
    <definedName name="kid_2">#REF!</definedName>
    <definedName name="kid_3">#REF!</definedName>
    <definedName name="kid_4">NA()</definedName>
    <definedName name="kid_5">#REF!</definedName>
    <definedName name="kid_6">[5]Dos1!$E$20</definedName>
    <definedName name="kie">[5]Dos1!$E$21</definedName>
    <definedName name="kie_1">[6]Dos1!$E$21</definedName>
    <definedName name="kie_2">#REF!</definedName>
    <definedName name="kie_3">#REF!</definedName>
    <definedName name="kie_4">NA()</definedName>
    <definedName name="kie_5">#REF!</definedName>
    <definedName name="kie_6">[5]Dos1!$E$21</definedName>
    <definedName name="kif">[5]Dos1!$E$22</definedName>
    <definedName name="kif_1">[6]Dos1!$E$22</definedName>
    <definedName name="kif_2">#REF!</definedName>
    <definedName name="kif_3">#REF!</definedName>
    <definedName name="kif_4">NA()</definedName>
    <definedName name="kif_5">#REF!</definedName>
    <definedName name="kif_6">[5]Dos1!$E$22</definedName>
    <definedName name="kig">[5]Dos1!$E$23</definedName>
    <definedName name="kig_1">[6]Dos1!$E$23</definedName>
    <definedName name="kig_2">#REF!</definedName>
    <definedName name="kig_3">#REF!</definedName>
    <definedName name="kig_4">NA()</definedName>
    <definedName name="kig_5">#REF!</definedName>
    <definedName name="kig_6">[5]Dos1!$E$23</definedName>
    <definedName name="kih">[5]Dos1!$E$24</definedName>
    <definedName name="kih_1">[6]Dos1!$E$24</definedName>
    <definedName name="kih_2">#REF!</definedName>
    <definedName name="kih_3">#REF!</definedName>
    <definedName name="kih_4">NA()</definedName>
    <definedName name="kih_5">#REF!</definedName>
    <definedName name="kih_6">[5]Dos1!$E$24</definedName>
    <definedName name="kii">[5]Dos1!$E$25</definedName>
    <definedName name="kii_1">[6]Dos1!$E$25</definedName>
    <definedName name="kii_2">#REF!</definedName>
    <definedName name="kii_3">#REF!</definedName>
    <definedName name="kii_4">NA()</definedName>
    <definedName name="kii_5">#REF!</definedName>
    <definedName name="kii_6">[5]Dos1!$E$25</definedName>
    <definedName name="kij">[5]Dos1!$E$26</definedName>
    <definedName name="kij_1">[6]Dos1!$E$26</definedName>
    <definedName name="kij_2">#REF!</definedName>
    <definedName name="kij_3">#REF!</definedName>
    <definedName name="kij_4">NA()</definedName>
    <definedName name="kij_5">#REF!</definedName>
    <definedName name="kij_6">[5]Dos1!$E$26</definedName>
    <definedName name="kik">[5]Dos1!$E$27</definedName>
    <definedName name="kik_1">[6]Dos1!$E$27</definedName>
    <definedName name="kik_2">#REF!</definedName>
    <definedName name="kik_3">#REF!</definedName>
    <definedName name="kik_4">NA()</definedName>
    <definedName name="kik_5">#REF!</definedName>
    <definedName name="kik_6">[5]Dos1!$E$27</definedName>
    <definedName name="kil">[5]Dos1!$E$28</definedName>
    <definedName name="kil_1">[6]Dos1!$E$28</definedName>
    <definedName name="kil_2">#REF!</definedName>
    <definedName name="kil_3">#REF!</definedName>
    <definedName name="kil_4">NA()</definedName>
    <definedName name="kil_5">#REF!</definedName>
    <definedName name="kil_6">[5]Dos1!$E$28</definedName>
    <definedName name="kim">[5]Dos1!$E$29</definedName>
    <definedName name="kim_1">[6]Dos1!$E$29</definedName>
    <definedName name="kim_2">#REF!</definedName>
    <definedName name="kim_3">#REF!</definedName>
    <definedName name="kim_4">NA()</definedName>
    <definedName name="kim_5">#REF!</definedName>
    <definedName name="kim_6">[5]Dos1!$E$29</definedName>
    <definedName name="kin">[5]Dos1!$E$30</definedName>
    <definedName name="kin_1">[6]Dos1!$E$30</definedName>
    <definedName name="kin_2">#REF!</definedName>
    <definedName name="kin_3">#REF!</definedName>
    <definedName name="kin_4">NA()</definedName>
    <definedName name="kin_5">#REF!</definedName>
    <definedName name="kin_6">[5]Dos1!$E$30</definedName>
    <definedName name="kjjjjjjjjjjug">#REF!</definedName>
    <definedName name="kjjjjjjjjjjug_1">#REF!</definedName>
    <definedName name="kjjjjjjjjjjug_2">#REF!</definedName>
    <definedName name="kjjjjjjjjjjug_3">#REF!</definedName>
    <definedName name="kjjjjjjjjjjug_4">NA()</definedName>
    <definedName name="kjjjjjjjjjjug_5">#REF!</definedName>
    <definedName name="kjjjjjjjjjjug_6">#REF!</definedName>
    <definedName name="kjjjjjjjjjjug_7">#REF!</definedName>
    <definedName name="kjjjjjjjjjug">#REF!</definedName>
    <definedName name="kjjjjjjjjjug_1">#REF!</definedName>
    <definedName name="kjjjjjjjjjug_2">#REF!</definedName>
    <definedName name="kjjjjjjjjjug_3">#REF!</definedName>
    <definedName name="kjjjjjjjjjug_4">NA()</definedName>
    <definedName name="kjjjjjjjjjug_5">#REF!</definedName>
    <definedName name="kjjjjjjjjjug_6">#REF!</definedName>
    <definedName name="kjjjjjjjjjug_7">#REF!</definedName>
    <definedName name="kjjjjjjjjug">#REF!</definedName>
    <definedName name="kjjjjjjjjug_1">#REF!</definedName>
    <definedName name="kjjjjjjjjug_2">#REF!</definedName>
    <definedName name="kjjjjjjjjug_3">#REF!</definedName>
    <definedName name="kjjjjjjjjug_4">NA()</definedName>
    <definedName name="kjjjjjjjjug_5">#REF!</definedName>
    <definedName name="kjjjjjjjjug_6">#REF!</definedName>
    <definedName name="kjjjjjjjjug_7">#REF!</definedName>
    <definedName name="kjjjjjjjug">#REF!</definedName>
    <definedName name="kjjjjjjjug_1">#REF!</definedName>
    <definedName name="kjjjjjjjug_2">#REF!</definedName>
    <definedName name="kjjjjjjjug_3">#REF!</definedName>
    <definedName name="kjjjjjjjug_4">NA()</definedName>
    <definedName name="kjjjjjjjug_5">#REF!</definedName>
    <definedName name="kjjjjjjjug_6">#REF!</definedName>
    <definedName name="kjjjjjjjug_7">#REF!</definedName>
    <definedName name="kjjjjjjug">#REF!</definedName>
    <definedName name="kjjjjjjug_2">#REF!</definedName>
    <definedName name="kjjjjjjug_3">#REF!</definedName>
    <definedName name="kjjjjjjug_4">#REF!</definedName>
    <definedName name="kjjjjjjug_5">#REF!</definedName>
    <definedName name="kjjjjjjug_6">NA()</definedName>
    <definedName name="kjjjjjug">#REF!</definedName>
    <definedName name="kjjjjjug_2">#REF!</definedName>
    <definedName name="kjjjjjug_3">#REF!</definedName>
    <definedName name="kjjjjjug_4">#REF!</definedName>
    <definedName name="kjjjjjug_5">#REF!</definedName>
    <definedName name="kjjjjjug_6">NA()</definedName>
    <definedName name="kjjjjug">#REF!</definedName>
    <definedName name="kjjjjug_2">#REF!</definedName>
    <definedName name="kjjjjug_3">#REF!</definedName>
    <definedName name="kjjjjug_4">#REF!</definedName>
    <definedName name="kjjjjug_5">#REF!</definedName>
    <definedName name="kjjjjug_6">NA()</definedName>
    <definedName name="kjjjug">#REF!</definedName>
    <definedName name="kjjjug_2">#REF!</definedName>
    <definedName name="kjjjug_3">#REF!</definedName>
    <definedName name="kjjjug_4">#REF!</definedName>
    <definedName name="kjjjug_5">#REF!</definedName>
    <definedName name="kjjjug_6">NA()</definedName>
    <definedName name="kjjug">#REF!</definedName>
    <definedName name="kjjug_2">#REF!</definedName>
    <definedName name="kjjug_3">#REF!</definedName>
    <definedName name="kjjug_4">#REF!</definedName>
    <definedName name="kjjug_5">#REF!</definedName>
    <definedName name="kjjug_6">NA()</definedName>
    <definedName name="kju">#REF!</definedName>
    <definedName name="kju_2">#REF!</definedName>
    <definedName name="kju_3">#REF!</definedName>
    <definedName name="kju_4">#REF!</definedName>
    <definedName name="kju_5">#REF!</definedName>
    <definedName name="kju_6">NA()</definedName>
    <definedName name="kjug">#REF!</definedName>
    <definedName name="kjug_2">#REF!</definedName>
    <definedName name="kjug_3">#REF!</definedName>
    <definedName name="kjug_4">#REF!</definedName>
    <definedName name="kjug_5">#REF!</definedName>
    <definedName name="kjug_6">NA()</definedName>
    <definedName name="Ko">#REF!</definedName>
    <definedName name="Ko_1">#REF!</definedName>
    <definedName name="Ko_2">#REF!</definedName>
    <definedName name="Ko_3">#REF!</definedName>
    <definedName name="Ko_30">#REF!</definedName>
    <definedName name="Ko_30_1">#REF!</definedName>
    <definedName name="Ko_30_2">#REF!</definedName>
    <definedName name="Ko_30_3">#REF!</definedName>
    <definedName name="Ko_30_4">NA()</definedName>
    <definedName name="Ko_30_5">#REF!</definedName>
    <definedName name="Ko_30_6">#REF!</definedName>
    <definedName name="Ko_30_7">#REF!</definedName>
    <definedName name="Ko_31">#REF!</definedName>
    <definedName name="Ko_31_1">#REF!</definedName>
    <definedName name="Ko_31_2">#REF!</definedName>
    <definedName name="Ko_31_3">#REF!</definedName>
    <definedName name="Ko_31_4">NA()</definedName>
    <definedName name="Ko_31_5">#REF!</definedName>
    <definedName name="Ko_31_6">#REF!</definedName>
    <definedName name="Ko_31_7">#REF!</definedName>
    <definedName name="Ko_32">#REF!</definedName>
    <definedName name="Ko_32_1">#REF!</definedName>
    <definedName name="Ko_32_2">#REF!</definedName>
    <definedName name="Ko_32_3">#REF!</definedName>
    <definedName name="Ko_32_4">NA()</definedName>
    <definedName name="Ko_32_5">#REF!</definedName>
    <definedName name="Ko_32_6">#REF!</definedName>
    <definedName name="Ko_32_7">#REF!</definedName>
    <definedName name="Ko_33">#REF!</definedName>
    <definedName name="Ko_33_1">#REF!</definedName>
    <definedName name="Ko_33_2">#REF!</definedName>
    <definedName name="Ko_33_3">#REF!</definedName>
    <definedName name="Ko_33_4">NA()</definedName>
    <definedName name="Ko_33_5">#REF!</definedName>
    <definedName name="Ko_33_6">#REF!</definedName>
    <definedName name="Ko_33_7">#REF!</definedName>
    <definedName name="Ko_34">#REF!</definedName>
    <definedName name="Ko_34_1">#REF!</definedName>
    <definedName name="Ko_34_2">#REF!</definedName>
    <definedName name="Ko_34_3">#REF!</definedName>
    <definedName name="Ko_34_4">NA()</definedName>
    <definedName name="Ko_34_5">#REF!</definedName>
    <definedName name="Ko_34_6">#REF!</definedName>
    <definedName name="Ko_34_7">#REF!</definedName>
    <definedName name="Ko_35">#REF!</definedName>
    <definedName name="Ko_35_1">#REF!</definedName>
    <definedName name="Ko_35_2">#REF!</definedName>
    <definedName name="Ko_35_3">#REF!</definedName>
    <definedName name="Ko_35_4">NA()</definedName>
    <definedName name="Ko_35_5">#REF!</definedName>
    <definedName name="Ko_35_6">#REF!</definedName>
    <definedName name="Ko_35_7">#REF!</definedName>
    <definedName name="Ko_36">#REF!</definedName>
    <definedName name="Ko_36_1">#REF!</definedName>
    <definedName name="Ko_36_2">#REF!</definedName>
    <definedName name="Ko_36_3">#REF!</definedName>
    <definedName name="Ko_36_4">NA()</definedName>
    <definedName name="Ko_36_5">#REF!</definedName>
    <definedName name="Ko_36_6">#REF!</definedName>
    <definedName name="Ko_36_7">#REF!</definedName>
    <definedName name="Ko_37">#REF!</definedName>
    <definedName name="Ko_37_1">#REF!</definedName>
    <definedName name="Ko_37_2">#REF!</definedName>
    <definedName name="Ko_37_3">#REF!</definedName>
    <definedName name="Ko_37_4">NA()</definedName>
    <definedName name="Ko_37_5">#REF!</definedName>
    <definedName name="Ko_37_6">#REF!</definedName>
    <definedName name="Ko_37_7">#REF!</definedName>
    <definedName name="Ko_38">#REF!</definedName>
    <definedName name="Ko_38_1">#REF!</definedName>
    <definedName name="Ko_38_2">#REF!</definedName>
    <definedName name="Ko_38_3">#REF!</definedName>
    <definedName name="Ko_38_4">NA()</definedName>
    <definedName name="Ko_38_5">#REF!</definedName>
    <definedName name="Ko_38_6">#REF!</definedName>
    <definedName name="Ko_38_7">#REF!</definedName>
    <definedName name="Ko_39">#REF!</definedName>
    <definedName name="Ko_39_1">#REF!</definedName>
    <definedName name="Ko_39_2">#REF!</definedName>
    <definedName name="Ko_39_3">#REF!</definedName>
    <definedName name="Ko_39_4">NA()</definedName>
    <definedName name="Ko_39_5">#REF!</definedName>
    <definedName name="Ko_39_6">#REF!</definedName>
    <definedName name="Ko_39_7">#REF!</definedName>
    <definedName name="Ko_4">NA()</definedName>
    <definedName name="Ko_40">#REF!</definedName>
    <definedName name="Ko_40_1">#REF!</definedName>
    <definedName name="Ko_40_2">#REF!</definedName>
    <definedName name="Ko_40_3">#REF!</definedName>
    <definedName name="Ko_40_4">NA()</definedName>
    <definedName name="Ko_40_5">#REF!</definedName>
    <definedName name="Ko_40_6">#REF!</definedName>
    <definedName name="Ko_40_7">#REF!</definedName>
    <definedName name="Ko_41">#REF!</definedName>
    <definedName name="Ko_41_1">#REF!</definedName>
    <definedName name="Ko_41_2">#REF!</definedName>
    <definedName name="Ko_41_3">#REF!</definedName>
    <definedName name="Ko_41_4">NA()</definedName>
    <definedName name="Ko_41_5">#REF!</definedName>
    <definedName name="Ko_41_6">#REF!</definedName>
    <definedName name="Ko_41_7">#REF!</definedName>
    <definedName name="Ko_42">#REF!</definedName>
    <definedName name="Ko_42_1">#REF!</definedName>
    <definedName name="Ko_42_2">#REF!</definedName>
    <definedName name="Ko_42_3">#REF!</definedName>
    <definedName name="Ko_42_4">NA()</definedName>
    <definedName name="Ko_42_5">#REF!</definedName>
    <definedName name="Ko_42_6">#REF!</definedName>
    <definedName name="Ko_42_7">#REF!</definedName>
    <definedName name="Ko_43">#REF!</definedName>
    <definedName name="Ko_43_1">#REF!</definedName>
    <definedName name="Ko_43_2">#REF!</definedName>
    <definedName name="Ko_43_3">#REF!</definedName>
    <definedName name="Ko_43_4">NA()</definedName>
    <definedName name="Ko_43_5">#REF!</definedName>
    <definedName name="Ko_43_6">#REF!</definedName>
    <definedName name="Ko_43_7">#REF!</definedName>
    <definedName name="Ko_44">#REF!</definedName>
    <definedName name="Ko_44_1">#REF!</definedName>
    <definedName name="Ko_44_2">#REF!</definedName>
    <definedName name="Ko_44_3">#REF!</definedName>
    <definedName name="Ko_44_4">NA()</definedName>
    <definedName name="Ko_44_5">#REF!</definedName>
    <definedName name="Ko_44_6">#REF!</definedName>
    <definedName name="Ko_44_7">#REF!</definedName>
    <definedName name="Ko_45">#REF!</definedName>
    <definedName name="Ko_45_1">#REF!</definedName>
    <definedName name="Ko_45_2">#REF!</definedName>
    <definedName name="Ko_45_3">#REF!</definedName>
    <definedName name="Ko_45_4">NA()</definedName>
    <definedName name="Ko_45_5">#REF!</definedName>
    <definedName name="Ko_45_6">#REF!</definedName>
    <definedName name="Ko_45_7">#REF!</definedName>
    <definedName name="Ko_46">#REF!</definedName>
    <definedName name="Ko_46_1">#REF!</definedName>
    <definedName name="Ko_46_2">#REF!</definedName>
    <definedName name="Ko_46_3">#REF!</definedName>
    <definedName name="Ko_46_4">NA()</definedName>
    <definedName name="Ko_46_5">#REF!</definedName>
    <definedName name="Ko_46_6">#REF!</definedName>
    <definedName name="Ko_46_7">#REF!</definedName>
    <definedName name="Ko_47">#REF!</definedName>
    <definedName name="Ko_47_1">#REF!</definedName>
    <definedName name="Ko_47_2">#REF!</definedName>
    <definedName name="Ko_47_3">#REF!</definedName>
    <definedName name="Ko_47_4">NA()</definedName>
    <definedName name="Ko_47_5">#REF!</definedName>
    <definedName name="Ko_47_6">#REF!</definedName>
    <definedName name="Ko_47_7">#REF!</definedName>
    <definedName name="Ko_48">#REF!</definedName>
    <definedName name="Ko_48_1">#REF!</definedName>
    <definedName name="Ko_48_2">#REF!</definedName>
    <definedName name="Ko_48_3">#REF!</definedName>
    <definedName name="Ko_48_4">NA()</definedName>
    <definedName name="Ko_48_5">#REF!</definedName>
    <definedName name="Ko_48_6">#REF!</definedName>
    <definedName name="Ko_48_7">#REF!</definedName>
    <definedName name="Ko_49">#REF!</definedName>
    <definedName name="Ko_49_1">#REF!</definedName>
    <definedName name="Ko_49_2">#REF!</definedName>
    <definedName name="Ko_49_3">#REF!</definedName>
    <definedName name="Ko_49_4">NA()</definedName>
    <definedName name="Ko_49_5">#REF!</definedName>
    <definedName name="Ko_49_6">#REF!</definedName>
    <definedName name="Ko_49_7">#REF!</definedName>
    <definedName name="Ko_5">#REF!</definedName>
    <definedName name="Ko_50">#REF!</definedName>
    <definedName name="Ko_50_1">#REF!</definedName>
    <definedName name="Ko_50_2">#REF!</definedName>
    <definedName name="Ko_50_3">#REF!</definedName>
    <definedName name="Ko_50_4">NA()</definedName>
    <definedName name="Ko_50_5">#REF!</definedName>
    <definedName name="Ko_50_6">#REF!</definedName>
    <definedName name="Ko_50_7">#REF!</definedName>
    <definedName name="Ko_51">#REF!</definedName>
    <definedName name="Ko_51_1">#REF!</definedName>
    <definedName name="Ko_51_2">#REF!</definedName>
    <definedName name="Ko_51_3">#REF!</definedName>
    <definedName name="Ko_51_4">NA()</definedName>
    <definedName name="Ko_51_5">#REF!</definedName>
    <definedName name="Ko_51_6">#REF!</definedName>
    <definedName name="Ko_51_7">#REF!</definedName>
    <definedName name="Ko_52">#REF!</definedName>
    <definedName name="Ko_52_1">#REF!</definedName>
    <definedName name="Ko_52_2">#REF!</definedName>
    <definedName name="Ko_52_3">#REF!</definedName>
    <definedName name="Ko_52_4">NA()</definedName>
    <definedName name="Ko_52_5">#REF!</definedName>
    <definedName name="Ko_52_6">#REF!</definedName>
    <definedName name="Ko_52_7">#REF!</definedName>
    <definedName name="Ko_53">#REF!</definedName>
    <definedName name="Ko_53_1">#REF!</definedName>
    <definedName name="Ko_53_2">#REF!</definedName>
    <definedName name="Ko_53_3">#REF!</definedName>
    <definedName name="Ko_53_4">NA()</definedName>
    <definedName name="Ko_53_5">#REF!</definedName>
    <definedName name="Ko_53_6">#REF!</definedName>
    <definedName name="Ko_53_7">#REF!</definedName>
    <definedName name="Ko_6">#REF!</definedName>
    <definedName name="Ko_7">#REF!</definedName>
    <definedName name="koa">[5]Dos1!$G$36</definedName>
    <definedName name="koa_1">[6]Dos1!$G$36</definedName>
    <definedName name="koa_2">#REF!</definedName>
    <definedName name="koa_3">#REF!</definedName>
    <definedName name="koa_4">NA()</definedName>
    <definedName name="koa_5">#REF!</definedName>
    <definedName name="koa_6">[5]Dos1!$G$36</definedName>
    <definedName name="kob">[5]Dos1!$G$37</definedName>
    <definedName name="kob_1">[6]Dos1!$G$37</definedName>
    <definedName name="kob_2">#REF!</definedName>
    <definedName name="kob_3">#REF!</definedName>
    <definedName name="kob_4">NA()</definedName>
    <definedName name="kob_5">#REF!</definedName>
    <definedName name="kob_6">[5]Dos1!$G$37</definedName>
    <definedName name="koc">[5]Dos1!$G$38</definedName>
    <definedName name="koc_1">[6]Dos1!$G$38</definedName>
    <definedName name="koc_2">#REF!</definedName>
    <definedName name="koc_3">#REF!</definedName>
    <definedName name="koc_4">NA()</definedName>
    <definedName name="koc_5">#REF!</definedName>
    <definedName name="koc_6">[5]Dos1!$G$38</definedName>
    <definedName name="kod">[5]Dos1!$G$39</definedName>
    <definedName name="kod_1">[6]Dos1!$G$39</definedName>
    <definedName name="kod_2">#REF!</definedName>
    <definedName name="kod_3">#REF!</definedName>
    <definedName name="kod_4">NA()</definedName>
    <definedName name="kod_5">#REF!</definedName>
    <definedName name="kod_6">[5]Dos1!$G$39</definedName>
    <definedName name="koe">[5]Dos1!$G$40</definedName>
    <definedName name="koe_1">[6]Dos1!$G$40</definedName>
    <definedName name="koe_2">#REF!</definedName>
    <definedName name="koe_3">#REF!</definedName>
    <definedName name="koe_4">NA()</definedName>
    <definedName name="koe_5">#REF!</definedName>
    <definedName name="koe_6">[5]Dos1!$G$40</definedName>
    <definedName name="kof">[5]Dos1!$G$41</definedName>
    <definedName name="kof_1">[6]Dos1!$G$41</definedName>
    <definedName name="kof_2">#REF!</definedName>
    <definedName name="kof_3">#REF!</definedName>
    <definedName name="kof_4">NA()</definedName>
    <definedName name="kof_5">#REF!</definedName>
    <definedName name="kof_6">[5]Dos1!$G$41</definedName>
    <definedName name="kog">[5]Dos1!$G$42</definedName>
    <definedName name="kog_1">[6]Dos1!$G$42</definedName>
    <definedName name="kog_2">#REF!</definedName>
    <definedName name="kog_3">#REF!</definedName>
    <definedName name="kog_4">NA()</definedName>
    <definedName name="kog_5">#REF!</definedName>
    <definedName name="kog_6">[5]Dos1!$G$42</definedName>
    <definedName name="koh">[5]Dos1!$G$43</definedName>
    <definedName name="koh_1">[6]Dos1!$G$43</definedName>
    <definedName name="koh_2">#REF!</definedName>
    <definedName name="koh_3">#REF!</definedName>
    <definedName name="koh_4">NA()</definedName>
    <definedName name="koh_5">#REF!</definedName>
    <definedName name="koh_6">[5]Dos1!$G$43</definedName>
    <definedName name="koi">[5]Dos1!$G$44</definedName>
    <definedName name="koi_1">[6]Dos1!$G$44</definedName>
    <definedName name="koi_2">#REF!</definedName>
    <definedName name="koi_3">#REF!</definedName>
    <definedName name="koi_4">NA()</definedName>
    <definedName name="koi_5">#REF!</definedName>
    <definedName name="koi_6">[5]Dos1!$G$44</definedName>
    <definedName name="koj">[5]Dos1!$G$45</definedName>
    <definedName name="koj_1">[6]Dos1!$G$45</definedName>
    <definedName name="koj_2">#REF!</definedName>
    <definedName name="koj_3">#REF!</definedName>
    <definedName name="koj_4">NA()</definedName>
    <definedName name="koj_5">#REF!</definedName>
    <definedName name="koj_6">[5]Dos1!$G$45</definedName>
    <definedName name="kol">[5]Dos1!$G$46</definedName>
    <definedName name="kol_1">[6]Dos1!$G$46</definedName>
    <definedName name="kol_2">#REF!</definedName>
    <definedName name="kol_3">#REF!</definedName>
    <definedName name="kol_4">NA()</definedName>
    <definedName name="kol_5">#REF!</definedName>
    <definedName name="kol_6">[5]Dos1!$G$46</definedName>
    <definedName name="kom">[5]Dos1!$G$56</definedName>
    <definedName name="kom_1">[6]Dos1!$G$56</definedName>
    <definedName name="kom_2">#REF!</definedName>
    <definedName name="kom_3">#REF!</definedName>
    <definedName name="kom_4">NA()</definedName>
    <definedName name="kom_5">#REF!</definedName>
    <definedName name="kom_6">[5]Dos1!$G$56</definedName>
    <definedName name="kon">[5]Dos1!$G$57</definedName>
    <definedName name="kon_1">[6]Dos1!$G$57</definedName>
    <definedName name="kon_2">#REF!</definedName>
    <definedName name="kon_3">#REF!</definedName>
    <definedName name="kon_4">NA()</definedName>
    <definedName name="kon_5">#REF!</definedName>
    <definedName name="kon_6">[5]Dos1!$G$57</definedName>
    <definedName name="koo">[5]Dos1!$G$58</definedName>
    <definedName name="koo_1">[6]Dos1!$G$58</definedName>
    <definedName name="koo_2">#REF!</definedName>
    <definedName name="koo_3">#REF!</definedName>
    <definedName name="koo_4">NA()</definedName>
    <definedName name="koo_5">#REF!</definedName>
    <definedName name="koo_6">[5]Dos1!$G$58</definedName>
    <definedName name="Kop">#REF!</definedName>
    <definedName name="Kop_1">#REF!</definedName>
    <definedName name="Kop_2">#REF!</definedName>
    <definedName name="Kop_3">#REF!</definedName>
    <definedName name="Kop_30">#REF!</definedName>
    <definedName name="Kop_30_1">#REF!</definedName>
    <definedName name="Kop_30_2">#REF!</definedName>
    <definedName name="Kop_30_3">#REF!</definedName>
    <definedName name="Kop_30_4">NA()</definedName>
    <definedName name="Kop_30_5">#REF!</definedName>
    <definedName name="Kop_30_6">#REF!</definedName>
    <definedName name="Kop_30_7">#REF!</definedName>
    <definedName name="Kop_31">#REF!</definedName>
    <definedName name="Kop_31_1">#REF!</definedName>
    <definedName name="Kop_31_2">#REF!</definedName>
    <definedName name="Kop_31_3">#REF!</definedName>
    <definedName name="Kop_31_4">NA()</definedName>
    <definedName name="Kop_31_5">#REF!</definedName>
    <definedName name="Kop_31_6">#REF!</definedName>
    <definedName name="Kop_31_7">#REF!</definedName>
    <definedName name="Kop_32">#REF!</definedName>
    <definedName name="Kop_32_1">#REF!</definedName>
    <definedName name="Kop_32_2">#REF!</definedName>
    <definedName name="Kop_32_3">#REF!</definedName>
    <definedName name="Kop_32_4">NA()</definedName>
    <definedName name="Kop_32_5">#REF!</definedName>
    <definedName name="Kop_32_6">#REF!</definedName>
    <definedName name="Kop_32_7">#REF!</definedName>
    <definedName name="Kop_33">#REF!</definedName>
    <definedName name="Kop_33_1">#REF!</definedName>
    <definedName name="Kop_33_2">#REF!</definedName>
    <definedName name="Kop_33_3">#REF!</definedName>
    <definedName name="Kop_33_4">NA()</definedName>
    <definedName name="Kop_33_5">#REF!</definedName>
    <definedName name="Kop_33_6">#REF!</definedName>
    <definedName name="Kop_33_7">#REF!</definedName>
    <definedName name="Kop_34">#REF!</definedName>
    <definedName name="Kop_34_1">#REF!</definedName>
    <definedName name="Kop_34_2">#REF!</definedName>
    <definedName name="Kop_34_3">#REF!</definedName>
    <definedName name="Kop_34_4">NA()</definedName>
    <definedName name="Kop_34_5">#REF!</definedName>
    <definedName name="Kop_34_6">#REF!</definedName>
    <definedName name="Kop_34_7">#REF!</definedName>
    <definedName name="Kop_35">#REF!</definedName>
    <definedName name="Kop_35_1">#REF!</definedName>
    <definedName name="Kop_35_2">#REF!</definedName>
    <definedName name="Kop_35_3">#REF!</definedName>
    <definedName name="Kop_35_4">NA()</definedName>
    <definedName name="Kop_35_5">#REF!</definedName>
    <definedName name="Kop_35_6">#REF!</definedName>
    <definedName name="Kop_35_7">#REF!</definedName>
    <definedName name="Kop_36">#REF!</definedName>
    <definedName name="Kop_36_1">#REF!</definedName>
    <definedName name="Kop_36_2">#REF!</definedName>
    <definedName name="Kop_36_3">#REF!</definedName>
    <definedName name="Kop_36_4">NA()</definedName>
    <definedName name="Kop_36_5">#REF!</definedName>
    <definedName name="Kop_36_6">#REF!</definedName>
    <definedName name="Kop_36_7">#REF!</definedName>
    <definedName name="Kop_37">#REF!</definedName>
    <definedName name="Kop_37_1">#REF!</definedName>
    <definedName name="Kop_37_2">#REF!</definedName>
    <definedName name="Kop_37_3">#REF!</definedName>
    <definedName name="Kop_37_4">NA()</definedName>
    <definedName name="Kop_37_5">#REF!</definedName>
    <definedName name="Kop_37_6">#REF!</definedName>
    <definedName name="Kop_37_7">#REF!</definedName>
    <definedName name="Kop_38">#REF!</definedName>
    <definedName name="Kop_38_1">#REF!</definedName>
    <definedName name="Kop_38_2">#REF!</definedName>
    <definedName name="Kop_38_3">#REF!</definedName>
    <definedName name="Kop_38_4">NA()</definedName>
    <definedName name="Kop_38_5">#REF!</definedName>
    <definedName name="Kop_38_6">#REF!</definedName>
    <definedName name="Kop_38_7">#REF!</definedName>
    <definedName name="Kop_39">#REF!</definedName>
    <definedName name="Kop_39_1">#REF!</definedName>
    <definedName name="Kop_39_2">#REF!</definedName>
    <definedName name="Kop_39_3">#REF!</definedName>
    <definedName name="Kop_39_4">NA()</definedName>
    <definedName name="Kop_39_5">#REF!</definedName>
    <definedName name="Kop_39_6">#REF!</definedName>
    <definedName name="Kop_39_7">#REF!</definedName>
    <definedName name="Kop_4">NA()</definedName>
    <definedName name="Kop_40">#REF!</definedName>
    <definedName name="Kop_40_1">#REF!</definedName>
    <definedName name="Kop_40_2">#REF!</definedName>
    <definedName name="Kop_40_3">#REF!</definedName>
    <definedName name="Kop_40_4">NA()</definedName>
    <definedName name="Kop_40_5">#REF!</definedName>
    <definedName name="Kop_40_6">#REF!</definedName>
    <definedName name="Kop_40_7">#REF!</definedName>
    <definedName name="Kop_41">#REF!</definedName>
    <definedName name="Kop_41_1">#REF!</definedName>
    <definedName name="Kop_41_2">#REF!</definedName>
    <definedName name="Kop_41_3">#REF!</definedName>
    <definedName name="Kop_41_4">NA()</definedName>
    <definedName name="Kop_41_5">#REF!</definedName>
    <definedName name="Kop_41_6">#REF!</definedName>
    <definedName name="Kop_41_7">#REF!</definedName>
    <definedName name="Kop_42">#REF!</definedName>
    <definedName name="Kop_42_1">#REF!</definedName>
    <definedName name="Kop_42_2">#REF!</definedName>
    <definedName name="Kop_42_3">#REF!</definedName>
    <definedName name="Kop_42_4">NA()</definedName>
    <definedName name="Kop_42_5">#REF!</definedName>
    <definedName name="Kop_42_6">#REF!</definedName>
    <definedName name="Kop_42_7">#REF!</definedName>
    <definedName name="Kop_43">#REF!</definedName>
    <definedName name="Kop_43_1">#REF!</definedName>
    <definedName name="Kop_43_2">#REF!</definedName>
    <definedName name="Kop_43_3">#REF!</definedName>
    <definedName name="Kop_43_4">NA()</definedName>
    <definedName name="Kop_43_5">#REF!</definedName>
    <definedName name="Kop_43_6">#REF!</definedName>
    <definedName name="Kop_43_7">#REF!</definedName>
    <definedName name="Kop_44">#REF!</definedName>
    <definedName name="Kop_44_1">#REF!</definedName>
    <definedName name="Kop_44_2">#REF!</definedName>
    <definedName name="Kop_44_3">#REF!</definedName>
    <definedName name="Kop_44_4">NA()</definedName>
    <definedName name="Kop_44_5">#REF!</definedName>
    <definedName name="Kop_44_6">#REF!</definedName>
    <definedName name="Kop_44_7">#REF!</definedName>
    <definedName name="Kop_45">#REF!</definedName>
    <definedName name="Kop_45_1">#REF!</definedName>
    <definedName name="Kop_45_2">#REF!</definedName>
    <definedName name="Kop_45_3">#REF!</definedName>
    <definedName name="Kop_45_4">NA()</definedName>
    <definedName name="Kop_45_5">#REF!</definedName>
    <definedName name="Kop_45_6">#REF!</definedName>
    <definedName name="Kop_45_7">#REF!</definedName>
    <definedName name="Kop_46">#REF!</definedName>
    <definedName name="Kop_46_1">#REF!</definedName>
    <definedName name="Kop_46_2">#REF!</definedName>
    <definedName name="Kop_46_3">#REF!</definedName>
    <definedName name="Kop_46_4">NA()</definedName>
    <definedName name="Kop_46_5">#REF!</definedName>
    <definedName name="Kop_46_6">#REF!</definedName>
    <definedName name="Kop_46_7">#REF!</definedName>
    <definedName name="Kop_47">#REF!</definedName>
    <definedName name="Kop_47_1">#REF!</definedName>
    <definedName name="Kop_47_2">#REF!</definedName>
    <definedName name="Kop_47_3">#REF!</definedName>
    <definedName name="Kop_47_4">NA()</definedName>
    <definedName name="Kop_47_5">#REF!</definedName>
    <definedName name="Kop_47_6">#REF!</definedName>
    <definedName name="Kop_47_7">#REF!</definedName>
    <definedName name="Kop_48">#REF!</definedName>
    <definedName name="Kop_48_1">#REF!</definedName>
    <definedName name="Kop_48_2">#REF!</definedName>
    <definedName name="Kop_48_3">#REF!</definedName>
    <definedName name="Kop_48_4">NA()</definedName>
    <definedName name="Kop_48_5">#REF!</definedName>
    <definedName name="Kop_48_6">#REF!</definedName>
    <definedName name="Kop_48_7">#REF!</definedName>
    <definedName name="Kop_49">#REF!</definedName>
    <definedName name="Kop_49_1">#REF!</definedName>
    <definedName name="Kop_49_2">#REF!</definedName>
    <definedName name="Kop_49_3">#REF!</definedName>
    <definedName name="Kop_49_4">NA()</definedName>
    <definedName name="Kop_49_5">#REF!</definedName>
    <definedName name="Kop_49_6">#REF!</definedName>
    <definedName name="Kop_49_7">#REF!</definedName>
    <definedName name="Kop_5">#REF!</definedName>
    <definedName name="Kop_50">#REF!</definedName>
    <definedName name="Kop_50_1">#REF!</definedName>
    <definedName name="Kop_50_2">#REF!</definedName>
    <definedName name="Kop_50_3">#REF!</definedName>
    <definedName name="Kop_50_4">NA()</definedName>
    <definedName name="Kop_50_5">#REF!</definedName>
    <definedName name="Kop_50_6">#REF!</definedName>
    <definedName name="Kop_50_7">#REF!</definedName>
    <definedName name="Kop_51">#REF!</definedName>
    <definedName name="Kop_51_1">#REF!</definedName>
    <definedName name="Kop_51_2">#REF!</definedName>
    <definedName name="Kop_51_3">#REF!</definedName>
    <definedName name="Kop_51_4">NA()</definedName>
    <definedName name="Kop_51_5">#REF!</definedName>
    <definedName name="Kop_51_6">#REF!</definedName>
    <definedName name="Kop_51_7">#REF!</definedName>
    <definedName name="Kop_52">#REF!</definedName>
    <definedName name="Kop_52_1">#REF!</definedName>
    <definedName name="Kop_52_2">#REF!</definedName>
    <definedName name="Kop_52_3">#REF!</definedName>
    <definedName name="Kop_52_4">NA()</definedName>
    <definedName name="Kop_52_5">#REF!</definedName>
    <definedName name="Kop_52_6">#REF!</definedName>
    <definedName name="Kop_52_7">#REF!</definedName>
    <definedName name="Kop_53">#REF!</definedName>
    <definedName name="Kop_53_1">#REF!</definedName>
    <definedName name="Kop_53_2">#REF!</definedName>
    <definedName name="Kop_53_3">#REF!</definedName>
    <definedName name="Kop_53_4">NA()</definedName>
    <definedName name="Kop_53_5">#REF!</definedName>
    <definedName name="Kop_53_6">#REF!</definedName>
    <definedName name="Kop_53_7">#REF!</definedName>
    <definedName name="Kop_6">#REF!</definedName>
    <definedName name="Kop_7">#REF!</definedName>
    <definedName name="Kopt">#REF!</definedName>
    <definedName name="Kopt_1">#REF!</definedName>
    <definedName name="Kopt_2">#REF!</definedName>
    <definedName name="Kopt_3">#REF!</definedName>
    <definedName name="Kopt_30">#REF!</definedName>
    <definedName name="Kopt_30_1">#REF!</definedName>
    <definedName name="Kopt_30_2">#REF!</definedName>
    <definedName name="Kopt_30_3">#REF!</definedName>
    <definedName name="Kopt_30_4">NA()</definedName>
    <definedName name="Kopt_30_5">#REF!</definedName>
    <definedName name="Kopt_30_6">#REF!</definedName>
    <definedName name="Kopt_30_7">#REF!</definedName>
    <definedName name="Kopt_31">#REF!</definedName>
    <definedName name="Kopt_31_1">#REF!</definedName>
    <definedName name="Kopt_31_2">#REF!</definedName>
    <definedName name="Kopt_31_3">#REF!</definedName>
    <definedName name="Kopt_31_4">NA()</definedName>
    <definedName name="Kopt_31_5">#REF!</definedName>
    <definedName name="Kopt_31_6">#REF!</definedName>
    <definedName name="Kopt_31_7">#REF!</definedName>
    <definedName name="Kopt_32">#REF!</definedName>
    <definedName name="Kopt_32_1">#REF!</definedName>
    <definedName name="Kopt_32_2">#REF!</definedName>
    <definedName name="Kopt_32_3">#REF!</definedName>
    <definedName name="Kopt_32_4">NA()</definedName>
    <definedName name="Kopt_32_5">#REF!</definedName>
    <definedName name="Kopt_32_6">#REF!</definedName>
    <definedName name="Kopt_32_7">#REF!</definedName>
    <definedName name="Kopt_33">#REF!</definedName>
    <definedName name="Kopt_33_1">#REF!</definedName>
    <definedName name="Kopt_33_2">#REF!</definedName>
    <definedName name="Kopt_33_3">#REF!</definedName>
    <definedName name="Kopt_33_4">NA()</definedName>
    <definedName name="Kopt_33_5">#REF!</definedName>
    <definedName name="Kopt_33_6">#REF!</definedName>
    <definedName name="Kopt_33_7">#REF!</definedName>
    <definedName name="Kopt_34">#REF!</definedName>
    <definedName name="Kopt_34_1">#REF!</definedName>
    <definedName name="Kopt_34_2">#REF!</definedName>
    <definedName name="Kopt_34_3">#REF!</definedName>
    <definedName name="Kopt_34_4">NA()</definedName>
    <definedName name="Kopt_34_5">#REF!</definedName>
    <definedName name="Kopt_34_6">#REF!</definedName>
    <definedName name="Kopt_34_7">#REF!</definedName>
    <definedName name="Kopt_35">#REF!</definedName>
    <definedName name="Kopt_35_1">#REF!</definedName>
    <definedName name="Kopt_35_2">#REF!</definedName>
    <definedName name="Kopt_35_3">#REF!</definedName>
    <definedName name="Kopt_35_4">NA()</definedName>
    <definedName name="Kopt_35_5">#REF!</definedName>
    <definedName name="Kopt_35_6">#REF!</definedName>
    <definedName name="Kopt_35_7">#REF!</definedName>
    <definedName name="Kopt_36">#REF!</definedName>
    <definedName name="Kopt_36_1">#REF!</definedName>
    <definedName name="Kopt_36_2">#REF!</definedName>
    <definedName name="Kopt_36_3">#REF!</definedName>
    <definedName name="Kopt_36_4">NA()</definedName>
    <definedName name="Kopt_36_5">#REF!</definedName>
    <definedName name="Kopt_36_6">#REF!</definedName>
    <definedName name="Kopt_36_7">#REF!</definedName>
    <definedName name="Kopt_37">#REF!</definedName>
    <definedName name="Kopt_37_1">#REF!</definedName>
    <definedName name="Kopt_37_2">#REF!</definedName>
    <definedName name="Kopt_37_3">#REF!</definedName>
    <definedName name="Kopt_37_4">NA()</definedName>
    <definedName name="Kopt_37_5">#REF!</definedName>
    <definedName name="Kopt_37_6">#REF!</definedName>
    <definedName name="Kopt_37_7">#REF!</definedName>
    <definedName name="Kopt_38">#REF!</definedName>
    <definedName name="Kopt_38_1">#REF!</definedName>
    <definedName name="Kopt_38_2">#REF!</definedName>
    <definedName name="Kopt_38_3">#REF!</definedName>
    <definedName name="Kopt_38_4">NA()</definedName>
    <definedName name="Kopt_38_5">#REF!</definedName>
    <definedName name="Kopt_38_6">#REF!</definedName>
    <definedName name="Kopt_38_7">#REF!</definedName>
    <definedName name="Kopt_39">#REF!</definedName>
    <definedName name="Kopt_39_1">#REF!</definedName>
    <definedName name="Kopt_39_2">#REF!</definedName>
    <definedName name="Kopt_39_3">#REF!</definedName>
    <definedName name="Kopt_39_4">NA()</definedName>
    <definedName name="Kopt_39_5">#REF!</definedName>
    <definedName name="Kopt_39_6">#REF!</definedName>
    <definedName name="Kopt_39_7">#REF!</definedName>
    <definedName name="Kopt_4">NA()</definedName>
    <definedName name="Kopt_40">#REF!</definedName>
    <definedName name="Kopt_40_1">#REF!</definedName>
    <definedName name="Kopt_40_2">#REF!</definedName>
    <definedName name="Kopt_40_3">#REF!</definedName>
    <definedName name="Kopt_40_4">NA()</definedName>
    <definedName name="Kopt_40_5">#REF!</definedName>
    <definedName name="Kopt_40_6">#REF!</definedName>
    <definedName name="Kopt_40_7">#REF!</definedName>
    <definedName name="Kopt_41">#REF!</definedName>
    <definedName name="Kopt_41_1">#REF!</definedName>
    <definedName name="Kopt_41_2">#REF!</definedName>
    <definedName name="Kopt_41_3">#REF!</definedName>
    <definedName name="Kopt_41_4">NA()</definedName>
    <definedName name="Kopt_41_5">#REF!</definedName>
    <definedName name="Kopt_41_6">#REF!</definedName>
    <definedName name="Kopt_41_7">#REF!</definedName>
    <definedName name="Kopt_42">#REF!</definedName>
    <definedName name="Kopt_42_1">#REF!</definedName>
    <definedName name="Kopt_42_2">#REF!</definedName>
    <definedName name="Kopt_42_3">#REF!</definedName>
    <definedName name="Kopt_42_4">NA()</definedName>
    <definedName name="Kopt_42_5">#REF!</definedName>
    <definedName name="Kopt_42_6">#REF!</definedName>
    <definedName name="Kopt_42_7">#REF!</definedName>
    <definedName name="Kopt_43">#REF!</definedName>
    <definedName name="Kopt_43_1">#REF!</definedName>
    <definedName name="Kopt_43_2">#REF!</definedName>
    <definedName name="Kopt_43_3">#REF!</definedName>
    <definedName name="Kopt_43_4">NA()</definedName>
    <definedName name="Kopt_43_5">#REF!</definedName>
    <definedName name="Kopt_43_6">#REF!</definedName>
    <definedName name="Kopt_43_7">#REF!</definedName>
    <definedName name="Kopt_44">#REF!</definedName>
    <definedName name="Kopt_44_1">#REF!</definedName>
    <definedName name="Kopt_44_2">#REF!</definedName>
    <definedName name="Kopt_44_3">#REF!</definedName>
    <definedName name="Kopt_44_4">NA()</definedName>
    <definedName name="Kopt_44_5">#REF!</definedName>
    <definedName name="Kopt_44_6">#REF!</definedName>
    <definedName name="Kopt_44_7">#REF!</definedName>
    <definedName name="Kopt_45">#REF!</definedName>
    <definedName name="Kopt_45_1">#REF!</definedName>
    <definedName name="Kopt_45_2">#REF!</definedName>
    <definedName name="Kopt_45_3">#REF!</definedName>
    <definedName name="Kopt_45_4">NA()</definedName>
    <definedName name="Kopt_45_5">#REF!</definedName>
    <definedName name="Kopt_45_6">#REF!</definedName>
    <definedName name="Kopt_45_7">#REF!</definedName>
    <definedName name="Kopt_46">#REF!</definedName>
    <definedName name="Kopt_46_1">#REF!</definedName>
    <definedName name="Kopt_46_2">#REF!</definedName>
    <definedName name="Kopt_46_3">#REF!</definedName>
    <definedName name="Kopt_46_4">NA()</definedName>
    <definedName name="Kopt_46_5">#REF!</definedName>
    <definedName name="Kopt_46_6">#REF!</definedName>
    <definedName name="Kopt_46_7">#REF!</definedName>
    <definedName name="Kopt_47">#REF!</definedName>
    <definedName name="Kopt_47_1">#REF!</definedName>
    <definedName name="Kopt_47_2">#REF!</definedName>
    <definedName name="Kopt_47_3">#REF!</definedName>
    <definedName name="Kopt_47_4">NA()</definedName>
    <definedName name="Kopt_47_5">#REF!</definedName>
    <definedName name="Kopt_47_6">#REF!</definedName>
    <definedName name="Kopt_47_7">#REF!</definedName>
    <definedName name="Kopt_48">#REF!</definedName>
    <definedName name="Kopt_48_1">#REF!</definedName>
    <definedName name="Kopt_48_2">#REF!</definedName>
    <definedName name="Kopt_48_3">#REF!</definedName>
    <definedName name="Kopt_48_4">NA()</definedName>
    <definedName name="Kopt_48_5">#REF!</definedName>
    <definedName name="Kopt_48_6">#REF!</definedName>
    <definedName name="Kopt_48_7">#REF!</definedName>
    <definedName name="Kopt_49">#REF!</definedName>
    <definedName name="Kopt_49_1">#REF!</definedName>
    <definedName name="Kopt_49_2">#REF!</definedName>
    <definedName name="Kopt_49_3">#REF!</definedName>
    <definedName name="Kopt_49_4">NA()</definedName>
    <definedName name="Kopt_49_5">#REF!</definedName>
    <definedName name="Kopt_49_6">#REF!</definedName>
    <definedName name="Kopt_49_7">#REF!</definedName>
    <definedName name="Kopt_5">#REF!</definedName>
    <definedName name="Kopt_50">#REF!</definedName>
    <definedName name="Kopt_50_1">#REF!</definedName>
    <definedName name="Kopt_50_2">#REF!</definedName>
    <definedName name="Kopt_50_3">#REF!</definedName>
    <definedName name="Kopt_50_4">NA()</definedName>
    <definedName name="Kopt_50_5">#REF!</definedName>
    <definedName name="Kopt_50_6">#REF!</definedName>
    <definedName name="Kopt_50_7">#REF!</definedName>
    <definedName name="Kopt_51">#REF!</definedName>
    <definedName name="Kopt_51_1">#REF!</definedName>
    <definedName name="Kopt_51_2">#REF!</definedName>
    <definedName name="Kopt_51_3">#REF!</definedName>
    <definedName name="Kopt_51_4">NA()</definedName>
    <definedName name="Kopt_51_5">#REF!</definedName>
    <definedName name="Kopt_51_6">#REF!</definedName>
    <definedName name="Kopt_51_7">#REF!</definedName>
    <definedName name="Kopt_52">#REF!</definedName>
    <definedName name="Kopt_52_1">#REF!</definedName>
    <definedName name="Kopt_52_2">#REF!</definedName>
    <definedName name="Kopt_52_3">#REF!</definedName>
    <definedName name="Kopt_52_4">NA()</definedName>
    <definedName name="Kopt_52_5">#REF!</definedName>
    <definedName name="Kopt_52_6">#REF!</definedName>
    <definedName name="Kopt_52_7">#REF!</definedName>
    <definedName name="Kopt_53">#REF!</definedName>
    <definedName name="Kopt_53_1">#REF!</definedName>
    <definedName name="Kopt_53_2">#REF!</definedName>
    <definedName name="Kopt_53_3">#REF!</definedName>
    <definedName name="Kopt_53_4">NA()</definedName>
    <definedName name="Kopt_53_5">#REF!</definedName>
    <definedName name="Kopt_53_6">#REF!</definedName>
    <definedName name="Kopt_53_7">#REF!</definedName>
    <definedName name="Kopt_6">#REF!</definedName>
    <definedName name="Kopt_7">#REF!</definedName>
    <definedName name="Kopti">#REF!</definedName>
    <definedName name="Kopti_1">#REF!</definedName>
    <definedName name="Kopti_2">#REF!</definedName>
    <definedName name="Kopti_3">#REF!</definedName>
    <definedName name="Kopti_30">#REF!</definedName>
    <definedName name="Kopti_30_1">#REF!</definedName>
    <definedName name="Kopti_30_2">#REF!</definedName>
    <definedName name="Kopti_30_3">#REF!</definedName>
    <definedName name="Kopti_30_4">NA()</definedName>
    <definedName name="Kopti_30_5">#REF!</definedName>
    <definedName name="Kopti_30_6">#REF!</definedName>
    <definedName name="Kopti_30_7">#REF!</definedName>
    <definedName name="Kopti_31">#REF!</definedName>
    <definedName name="Kopti_31_1">#REF!</definedName>
    <definedName name="Kopti_31_2">#REF!</definedName>
    <definedName name="Kopti_31_3">#REF!</definedName>
    <definedName name="Kopti_31_4">NA()</definedName>
    <definedName name="Kopti_31_5">#REF!</definedName>
    <definedName name="Kopti_31_6">#REF!</definedName>
    <definedName name="Kopti_31_7">#REF!</definedName>
    <definedName name="Kopti_32">#REF!</definedName>
    <definedName name="Kopti_32_1">#REF!</definedName>
    <definedName name="Kopti_32_2">#REF!</definedName>
    <definedName name="Kopti_32_3">#REF!</definedName>
    <definedName name="Kopti_32_4">NA()</definedName>
    <definedName name="Kopti_32_5">#REF!</definedName>
    <definedName name="Kopti_32_6">#REF!</definedName>
    <definedName name="Kopti_32_7">#REF!</definedName>
    <definedName name="Kopti_33">#REF!</definedName>
    <definedName name="Kopti_33_1">#REF!</definedName>
    <definedName name="Kopti_33_2">#REF!</definedName>
    <definedName name="Kopti_33_3">#REF!</definedName>
    <definedName name="Kopti_33_4">NA()</definedName>
    <definedName name="Kopti_33_5">#REF!</definedName>
    <definedName name="Kopti_33_6">#REF!</definedName>
    <definedName name="Kopti_33_7">#REF!</definedName>
    <definedName name="Kopti_34">#REF!</definedName>
    <definedName name="Kopti_34_1">#REF!</definedName>
    <definedName name="Kopti_34_2">#REF!</definedName>
    <definedName name="Kopti_34_3">#REF!</definedName>
    <definedName name="Kopti_34_4">NA()</definedName>
    <definedName name="Kopti_34_5">#REF!</definedName>
    <definedName name="Kopti_34_6">#REF!</definedName>
    <definedName name="Kopti_34_7">#REF!</definedName>
    <definedName name="Kopti_35">#REF!</definedName>
    <definedName name="Kopti_35_1">#REF!</definedName>
    <definedName name="Kopti_35_2">#REF!</definedName>
    <definedName name="Kopti_35_3">#REF!</definedName>
    <definedName name="Kopti_35_4">NA()</definedName>
    <definedName name="Kopti_35_5">#REF!</definedName>
    <definedName name="Kopti_35_6">#REF!</definedName>
    <definedName name="Kopti_35_7">#REF!</definedName>
    <definedName name="Kopti_36">#REF!</definedName>
    <definedName name="Kopti_36_1">#REF!</definedName>
    <definedName name="Kopti_36_2">#REF!</definedName>
    <definedName name="Kopti_36_3">#REF!</definedName>
    <definedName name="Kopti_36_4">NA()</definedName>
    <definedName name="Kopti_36_5">#REF!</definedName>
    <definedName name="Kopti_36_6">#REF!</definedName>
    <definedName name="Kopti_36_7">#REF!</definedName>
    <definedName name="Kopti_37">#REF!</definedName>
    <definedName name="Kopti_37_1">#REF!</definedName>
    <definedName name="Kopti_37_2">#REF!</definedName>
    <definedName name="Kopti_37_3">#REF!</definedName>
    <definedName name="Kopti_37_4">NA()</definedName>
    <definedName name="Kopti_37_5">#REF!</definedName>
    <definedName name="Kopti_37_6">#REF!</definedName>
    <definedName name="Kopti_37_7">#REF!</definedName>
    <definedName name="Kopti_38">#REF!</definedName>
    <definedName name="Kopti_38_1">#REF!</definedName>
    <definedName name="Kopti_38_2">#REF!</definedName>
    <definedName name="Kopti_38_3">#REF!</definedName>
    <definedName name="Kopti_38_4">NA()</definedName>
    <definedName name="Kopti_38_5">#REF!</definedName>
    <definedName name="Kopti_38_6">#REF!</definedName>
    <definedName name="Kopti_38_7">#REF!</definedName>
    <definedName name="Kopti_39">#REF!</definedName>
    <definedName name="Kopti_39_1">#REF!</definedName>
    <definedName name="Kopti_39_2">#REF!</definedName>
    <definedName name="Kopti_39_3">#REF!</definedName>
    <definedName name="Kopti_39_4">NA()</definedName>
    <definedName name="Kopti_39_5">#REF!</definedName>
    <definedName name="Kopti_39_6">#REF!</definedName>
    <definedName name="Kopti_39_7">#REF!</definedName>
    <definedName name="Kopti_4">NA()</definedName>
    <definedName name="Kopti_40">#REF!</definedName>
    <definedName name="Kopti_40_1">#REF!</definedName>
    <definedName name="Kopti_40_2">#REF!</definedName>
    <definedName name="Kopti_40_3">#REF!</definedName>
    <definedName name="Kopti_40_4">NA()</definedName>
    <definedName name="Kopti_40_5">#REF!</definedName>
    <definedName name="Kopti_40_6">#REF!</definedName>
    <definedName name="Kopti_40_7">#REF!</definedName>
    <definedName name="Kopti_41">#REF!</definedName>
    <definedName name="Kopti_41_1">#REF!</definedName>
    <definedName name="Kopti_41_2">#REF!</definedName>
    <definedName name="Kopti_41_3">#REF!</definedName>
    <definedName name="Kopti_41_4">NA()</definedName>
    <definedName name="Kopti_41_5">#REF!</definedName>
    <definedName name="Kopti_41_6">#REF!</definedName>
    <definedName name="Kopti_41_7">#REF!</definedName>
    <definedName name="Kopti_42">#REF!</definedName>
    <definedName name="Kopti_42_1">#REF!</definedName>
    <definedName name="Kopti_42_2">#REF!</definedName>
    <definedName name="Kopti_42_3">#REF!</definedName>
    <definedName name="Kopti_42_4">NA()</definedName>
    <definedName name="Kopti_42_5">#REF!</definedName>
    <definedName name="Kopti_42_6">#REF!</definedName>
    <definedName name="Kopti_42_7">#REF!</definedName>
    <definedName name="Kopti_43">#REF!</definedName>
    <definedName name="Kopti_43_1">#REF!</definedName>
    <definedName name="Kopti_43_2">#REF!</definedName>
    <definedName name="Kopti_43_3">#REF!</definedName>
    <definedName name="Kopti_43_4">NA()</definedName>
    <definedName name="Kopti_43_5">#REF!</definedName>
    <definedName name="Kopti_43_6">#REF!</definedName>
    <definedName name="Kopti_43_7">#REF!</definedName>
    <definedName name="Kopti_44">#REF!</definedName>
    <definedName name="Kopti_44_1">#REF!</definedName>
    <definedName name="Kopti_44_2">#REF!</definedName>
    <definedName name="Kopti_44_3">#REF!</definedName>
    <definedName name="Kopti_44_4">NA()</definedName>
    <definedName name="Kopti_44_5">#REF!</definedName>
    <definedName name="Kopti_44_6">#REF!</definedName>
    <definedName name="Kopti_44_7">#REF!</definedName>
    <definedName name="Kopti_45">#REF!</definedName>
    <definedName name="Kopti_45_1">#REF!</definedName>
    <definedName name="Kopti_45_2">#REF!</definedName>
    <definedName name="Kopti_45_3">#REF!</definedName>
    <definedName name="Kopti_45_4">NA()</definedName>
    <definedName name="Kopti_45_5">#REF!</definedName>
    <definedName name="Kopti_45_6">#REF!</definedName>
    <definedName name="Kopti_45_7">#REF!</definedName>
    <definedName name="Kopti_46">#REF!</definedName>
    <definedName name="Kopti_46_1">#REF!</definedName>
    <definedName name="Kopti_46_2">#REF!</definedName>
    <definedName name="Kopti_46_3">#REF!</definedName>
    <definedName name="Kopti_46_4">NA()</definedName>
    <definedName name="Kopti_46_5">#REF!</definedName>
    <definedName name="Kopti_46_6">#REF!</definedName>
    <definedName name="Kopti_46_7">#REF!</definedName>
    <definedName name="Kopti_47">#REF!</definedName>
    <definedName name="Kopti_47_1">#REF!</definedName>
    <definedName name="Kopti_47_2">#REF!</definedName>
    <definedName name="Kopti_47_3">#REF!</definedName>
    <definedName name="Kopti_47_4">NA()</definedName>
    <definedName name="Kopti_47_5">#REF!</definedName>
    <definedName name="Kopti_47_6">#REF!</definedName>
    <definedName name="Kopti_47_7">#REF!</definedName>
    <definedName name="Kopti_48">#REF!</definedName>
    <definedName name="Kopti_48_1">#REF!</definedName>
    <definedName name="Kopti_48_2">#REF!</definedName>
    <definedName name="Kopti_48_3">#REF!</definedName>
    <definedName name="Kopti_48_4">NA()</definedName>
    <definedName name="Kopti_48_5">#REF!</definedName>
    <definedName name="Kopti_48_6">#REF!</definedName>
    <definedName name="Kopti_48_7">#REF!</definedName>
    <definedName name="Kopti_49">#REF!</definedName>
    <definedName name="Kopti_49_1">#REF!</definedName>
    <definedName name="Kopti_49_2">#REF!</definedName>
    <definedName name="Kopti_49_3">#REF!</definedName>
    <definedName name="Kopti_49_4">NA()</definedName>
    <definedName name="Kopti_49_5">#REF!</definedName>
    <definedName name="Kopti_49_6">#REF!</definedName>
    <definedName name="Kopti_49_7">#REF!</definedName>
    <definedName name="Kopti_5">#REF!</definedName>
    <definedName name="Kopti_50">#REF!</definedName>
    <definedName name="Kopti_50_1">#REF!</definedName>
    <definedName name="Kopti_50_2">#REF!</definedName>
    <definedName name="Kopti_50_3">#REF!</definedName>
    <definedName name="Kopti_50_4">NA()</definedName>
    <definedName name="Kopti_50_5">#REF!</definedName>
    <definedName name="Kopti_50_6">#REF!</definedName>
    <definedName name="Kopti_50_7">#REF!</definedName>
    <definedName name="Kopti_51">#REF!</definedName>
    <definedName name="Kopti_51_1">#REF!</definedName>
    <definedName name="Kopti_51_2">#REF!</definedName>
    <definedName name="Kopti_51_3">#REF!</definedName>
    <definedName name="Kopti_51_4">NA()</definedName>
    <definedName name="Kopti_51_5">#REF!</definedName>
    <definedName name="Kopti_51_6">#REF!</definedName>
    <definedName name="Kopti_51_7">#REF!</definedName>
    <definedName name="Kopti_52">#REF!</definedName>
    <definedName name="Kopti_52_1">#REF!</definedName>
    <definedName name="Kopti_52_2">#REF!</definedName>
    <definedName name="Kopti_52_3">#REF!</definedName>
    <definedName name="Kopti_52_4">NA()</definedName>
    <definedName name="Kopti_52_5">#REF!</definedName>
    <definedName name="Kopti_52_6">#REF!</definedName>
    <definedName name="Kopti_52_7">#REF!</definedName>
    <definedName name="Kopti_53">#REF!</definedName>
    <definedName name="Kopti_53_1">#REF!</definedName>
    <definedName name="Kopti_53_2">#REF!</definedName>
    <definedName name="Kopti_53_3">#REF!</definedName>
    <definedName name="Kopti_53_4">NA()</definedName>
    <definedName name="Kopti_53_5">#REF!</definedName>
    <definedName name="Kopti_53_6">#REF!</definedName>
    <definedName name="Kopti_53_7">#REF!</definedName>
    <definedName name="Kopti_6">#REF!</definedName>
    <definedName name="Kopti_7">#REF!</definedName>
    <definedName name="Koptio">#REF!</definedName>
    <definedName name="Koptio_1">#REF!</definedName>
    <definedName name="Koptio_2">#REF!</definedName>
    <definedName name="Koptio_3">#REF!</definedName>
    <definedName name="Koptio_30">#REF!</definedName>
    <definedName name="Koptio_30_1">#REF!</definedName>
    <definedName name="Koptio_30_2">#REF!</definedName>
    <definedName name="Koptio_30_3">#REF!</definedName>
    <definedName name="Koptio_30_4">NA()</definedName>
    <definedName name="Koptio_30_5">#REF!</definedName>
    <definedName name="Koptio_30_6">#REF!</definedName>
    <definedName name="Koptio_30_7">#REF!</definedName>
    <definedName name="Koptio_31">#REF!</definedName>
    <definedName name="Koptio_31_1">#REF!</definedName>
    <definedName name="Koptio_31_2">#REF!</definedName>
    <definedName name="Koptio_31_3">#REF!</definedName>
    <definedName name="Koptio_31_4">NA()</definedName>
    <definedName name="Koptio_31_5">#REF!</definedName>
    <definedName name="Koptio_31_6">#REF!</definedName>
    <definedName name="Koptio_31_7">#REF!</definedName>
    <definedName name="Koptio_32">#REF!</definedName>
    <definedName name="Koptio_32_1">#REF!</definedName>
    <definedName name="Koptio_32_2">#REF!</definedName>
    <definedName name="Koptio_32_3">#REF!</definedName>
    <definedName name="Koptio_32_4">NA()</definedName>
    <definedName name="Koptio_32_5">#REF!</definedName>
    <definedName name="Koptio_32_6">#REF!</definedName>
    <definedName name="Koptio_32_7">#REF!</definedName>
    <definedName name="Koptio_33">#REF!</definedName>
    <definedName name="Koptio_33_1">#REF!</definedName>
    <definedName name="Koptio_33_2">#REF!</definedName>
    <definedName name="Koptio_33_3">#REF!</definedName>
    <definedName name="Koptio_33_4">NA()</definedName>
    <definedName name="Koptio_33_5">#REF!</definedName>
    <definedName name="Koptio_33_6">#REF!</definedName>
    <definedName name="Koptio_33_7">#REF!</definedName>
    <definedName name="Koptio_34">#REF!</definedName>
    <definedName name="Koptio_34_1">#REF!</definedName>
    <definedName name="Koptio_34_2">#REF!</definedName>
    <definedName name="Koptio_34_3">#REF!</definedName>
    <definedName name="Koptio_34_4">NA()</definedName>
    <definedName name="Koptio_34_5">#REF!</definedName>
    <definedName name="Koptio_34_6">#REF!</definedName>
    <definedName name="Koptio_34_7">#REF!</definedName>
    <definedName name="Koptio_35">#REF!</definedName>
    <definedName name="Koptio_35_1">#REF!</definedName>
    <definedName name="Koptio_35_2">#REF!</definedName>
    <definedName name="Koptio_35_3">#REF!</definedName>
    <definedName name="Koptio_35_4">NA()</definedName>
    <definedName name="Koptio_35_5">#REF!</definedName>
    <definedName name="Koptio_35_6">#REF!</definedName>
    <definedName name="Koptio_35_7">#REF!</definedName>
    <definedName name="Koptio_36">#REF!</definedName>
    <definedName name="Koptio_36_1">#REF!</definedName>
    <definedName name="Koptio_36_2">#REF!</definedName>
    <definedName name="Koptio_36_3">#REF!</definedName>
    <definedName name="Koptio_36_4">NA()</definedName>
    <definedName name="Koptio_36_5">#REF!</definedName>
    <definedName name="Koptio_36_6">#REF!</definedName>
    <definedName name="Koptio_36_7">#REF!</definedName>
    <definedName name="Koptio_37">#REF!</definedName>
    <definedName name="Koptio_37_1">#REF!</definedName>
    <definedName name="Koptio_37_2">#REF!</definedName>
    <definedName name="Koptio_37_3">#REF!</definedName>
    <definedName name="Koptio_37_4">NA()</definedName>
    <definedName name="Koptio_37_5">#REF!</definedName>
    <definedName name="Koptio_37_6">#REF!</definedName>
    <definedName name="Koptio_37_7">#REF!</definedName>
    <definedName name="Koptio_38">#REF!</definedName>
    <definedName name="Koptio_38_1">#REF!</definedName>
    <definedName name="Koptio_38_2">#REF!</definedName>
    <definedName name="Koptio_38_3">#REF!</definedName>
    <definedName name="Koptio_38_4">NA()</definedName>
    <definedName name="Koptio_38_5">#REF!</definedName>
    <definedName name="Koptio_38_6">#REF!</definedName>
    <definedName name="Koptio_38_7">#REF!</definedName>
    <definedName name="Koptio_39">#REF!</definedName>
    <definedName name="Koptio_39_1">#REF!</definedName>
    <definedName name="Koptio_39_2">#REF!</definedName>
    <definedName name="Koptio_39_3">#REF!</definedName>
    <definedName name="Koptio_39_4">NA()</definedName>
    <definedName name="Koptio_39_5">#REF!</definedName>
    <definedName name="Koptio_39_6">#REF!</definedName>
    <definedName name="Koptio_39_7">#REF!</definedName>
    <definedName name="Koptio_4">NA()</definedName>
    <definedName name="Koptio_40">#REF!</definedName>
    <definedName name="Koptio_40_1">#REF!</definedName>
    <definedName name="Koptio_40_2">#REF!</definedName>
    <definedName name="Koptio_40_3">#REF!</definedName>
    <definedName name="Koptio_40_4">NA()</definedName>
    <definedName name="Koptio_40_5">#REF!</definedName>
    <definedName name="Koptio_40_6">#REF!</definedName>
    <definedName name="Koptio_40_7">#REF!</definedName>
    <definedName name="Koptio_41">#REF!</definedName>
    <definedName name="Koptio_41_1">#REF!</definedName>
    <definedName name="Koptio_41_2">#REF!</definedName>
    <definedName name="Koptio_41_3">#REF!</definedName>
    <definedName name="Koptio_41_4">NA()</definedName>
    <definedName name="Koptio_41_5">#REF!</definedName>
    <definedName name="Koptio_41_6">#REF!</definedName>
    <definedName name="Koptio_41_7">#REF!</definedName>
    <definedName name="Koptio_42">#REF!</definedName>
    <definedName name="Koptio_42_1">#REF!</definedName>
    <definedName name="Koptio_42_2">#REF!</definedName>
    <definedName name="Koptio_42_3">#REF!</definedName>
    <definedName name="Koptio_42_4">NA()</definedName>
    <definedName name="Koptio_42_5">#REF!</definedName>
    <definedName name="Koptio_42_6">#REF!</definedName>
    <definedName name="Koptio_42_7">#REF!</definedName>
    <definedName name="Koptio_43">#REF!</definedName>
    <definedName name="Koptio_43_1">#REF!</definedName>
    <definedName name="Koptio_43_2">#REF!</definedName>
    <definedName name="Koptio_43_3">#REF!</definedName>
    <definedName name="Koptio_43_4">NA()</definedName>
    <definedName name="Koptio_43_5">#REF!</definedName>
    <definedName name="Koptio_43_6">#REF!</definedName>
    <definedName name="Koptio_43_7">#REF!</definedName>
    <definedName name="Koptio_44">#REF!</definedName>
    <definedName name="Koptio_44_1">#REF!</definedName>
    <definedName name="Koptio_44_2">#REF!</definedName>
    <definedName name="Koptio_44_3">#REF!</definedName>
    <definedName name="Koptio_44_4">NA()</definedName>
    <definedName name="Koptio_44_5">#REF!</definedName>
    <definedName name="Koptio_44_6">#REF!</definedName>
    <definedName name="Koptio_44_7">#REF!</definedName>
    <definedName name="Koptio_45">#REF!</definedName>
    <definedName name="Koptio_45_1">#REF!</definedName>
    <definedName name="Koptio_45_2">#REF!</definedName>
    <definedName name="Koptio_45_3">#REF!</definedName>
    <definedName name="Koptio_45_4">NA()</definedName>
    <definedName name="Koptio_45_5">#REF!</definedName>
    <definedName name="Koptio_45_6">#REF!</definedName>
    <definedName name="Koptio_45_7">#REF!</definedName>
    <definedName name="Koptio_46">#REF!</definedName>
    <definedName name="Koptio_46_1">#REF!</definedName>
    <definedName name="Koptio_46_2">#REF!</definedName>
    <definedName name="Koptio_46_3">#REF!</definedName>
    <definedName name="Koptio_46_4">NA()</definedName>
    <definedName name="Koptio_46_5">#REF!</definedName>
    <definedName name="Koptio_46_6">#REF!</definedName>
    <definedName name="Koptio_46_7">#REF!</definedName>
    <definedName name="Koptio_47">#REF!</definedName>
    <definedName name="Koptio_47_1">#REF!</definedName>
    <definedName name="Koptio_47_2">#REF!</definedName>
    <definedName name="Koptio_47_3">#REF!</definedName>
    <definedName name="Koptio_47_4">NA()</definedName>
    <definedName name="Koptio_47_5">#REF!</definedName>
    <definedName name="Koptio_47_6">#REF!</definedName>
    <definedName name="Koptio_47_7">#REF!</definedName>
    <definedName name="Koptio_48">#REF!</definedName>
    <definedName name="Koptio_48_1">#REF!</definedName>
    <definedName name="Koptio_48_2">#REF!</definedName>
    <definedName name="Koptio_48_3">#REF!</definedName>
    <definedName name="Koptio_48_4">NA()</definedName>
    <definedName name="Koptio_48_5">#REF!</definedName>
    <definedName name="Koptio_48_6">#REF!</definedName>
    <definedName name="Koptio_48_7">#REF!</definedName>
    <definedName name="Koptio_49">#REF!</definedName>
    <definedName name="Koptio_49_1">#REF!</definedName>
    <definedName name="Koptio_49_2">#REF!</definedName>
    <definedName name="Koptio_49_3">#REF!</definedName>
    <definedName name="Koptio_49_4">NA()</definedName>
    <definedName name="Koptio_49_5">#REF!</definedName>
    <definedName name="Koptio_49_6">#REF!</definedName>
    <definedName name="Koptio_49_7">#REF!</definedName>
    <definedName name="Koptio_5">#REF!</definedName>
    <definedName name="Koptio_50">#REF!</definedName>
    <definedName name="Koptio_50_1">#REF!</definedName>
    <definedName name="Koptio_50_2">#REF!</definedName>
    <definedName name="Koptio_50_3">#REF!</definedName>
    <definedName name="Koptio_50_4">NA()</definedName>
    <definedName name="Koptio_50_5">#REF!</definedName>
    <definedName name="Koptio_50_6">#REF!</definedName>
    <definedName name="Koptio_50_7">#REF!</definedName>
    <definedName name="Koptio_51">#REF!</definedName>
    <definedName name="Koptio_51_1">#REF!</definedName>
    <definedName name="Koptio_51_2">#REF!</definedName>
    <definedName name="Koptio_51_3">#REF!</definedName>
    <definedName name="Koptio_51_4">NA()</definedName>
    <definedName name="Koptio_51_5">#REF!</definedName>
    <definedName name="Koptio_51_6">#REF!</definedName>
    <definedName name="Koptio_51_7">#REF!</definedName>
    <definedName name="Koptio_52">#REF!</definedName>
    <definedName name="Koptio_52_1">#REF!</definedName>
    <definedName name="Koptio_52_2">#REF!</definedName>
    <definedName name="Koptio_52_3">#REF!</definedName>
    <definedName name="Koptio_52_4">NA()</definedName>
    <definedName name="Koptio_52_5">#REF!</definedName>
    <definedName name="Koptio_52_6">#REF!</definedName>
    <definedName name="Koptio_52_7">#REF!</definedName>
    <definedName name="Koptio_53">#REF!</definedName>
    <definedName name="Koptio_53_1">#REF!</definedName>
    <definedName name="Koptio_53_2">#REF!</definedName>
    <definedName name="Koptio_53_3">#REF!</definedName>
    <definedName name="Koptio_53_4">NA()</definedName>
    <definedName name="Koptio_53_5">#REF!</definedName>
    <definedName name="Koptio_53_6">#REF!</definedName>
    <definedName name="Koptio_53_7">#REF!</definedName>
    <definedName name="Koptio_6">#REF!</definedName>
    <definedName name="Koptio_7">#REF!</definedName>
    <definedName name="koq">[5]Dos1!$G$59</definedName>
    <definedName name="koq_1">[6]Dos1!$G$59</definedName>
    <definedName name="koq_2">#REF!</definedName>
    <definedName name="koq_3">#REF!</definedName>
    <definedName name="koq_4">NA()</definedName>
    <definedName name="koq_5">#REF!</definedName>
    <definedName name="koq_6">[5]Dos1!$G$59</definedName>
    <definedName name="kor">[5]Dos1!$G$60</definedName>
    <definedName name="kor_1">[6]Dos1!$G$60</definedName>
    <definedName name="kor_2">#REF!</definedName>
    <definedName name="kor_3">#REF!</definedName>
    <definedName name="kor_4">NA()</definedName>
    <definedName name="kor_5">#REF!</definedName>
    <definedName name="kor_6">[5]Dos1!$G$60</definedName>
    <definedName name="kos">[5]Dos1!$G$47</definedName>
    <definedName name="kos_1">[6]Dos1!$G$47</definedName>
    <definedName name="kos_2">#REF!</definedName>
    <definedName name="kos_3">#REF!</definedName>
    <definedName name="kos_4">NA()</definedName>
    <definedName name="kos_5">#REF!</definedName>
    <definedName name="kos_6">[5]Dos1!$G$47</definedName>
    <definedName name="kot">[5]Dos1!$G$48</definedName>
    <definedName name="kot_1">[6]Dos1!$G$48</definedName>
    <definedName name="kot_2">#REF!</definedName>
    <definedName name="kot_3">#REF!</definedName>
    <definedName name="kot_4">NA()</definedName>
    <definedName name="kot_5">#REF!</definedName>
    <definedName name="kot_6">[5]Dos1!$G$48</definedName>
    <definedName name="kou">[5]Dos1!$G$49</definedName>
    <definedName name="kou_1">[6]Dos1!$G$49</definedName>
    <definedName name="kou_2">#REF!</definedName>
    <definedName name="kou_3">#REF!</definedName>
    <definedName name="kou_4">NA()</definedName>
    <definedName name="kou_5">#REF!</definedName>
    <definedName name="kou_6">[5]Dos1!$G$49</definedName>
    <definedName name="kov">[5]Dos1!$G$50</definedName>
    <definedName name="kov_1">[6]Dos1!$G$50</definedName>
    <definedName name="kov_2">#REF!</definedName>
    <definedName name="kov_3">#REF!</definedName>
    <definedName name="kov_4">NA()</definedName>
    <definedName name="kov_5">#REF!</definedName>
    <definedName name="kov_6">[5]Dos1!$G$50</definedName>
    <definedName name="kow">[5]Dos1!$G$51</definedName>
    <definedName name="kow_1">[6]Dos1!$G$51</definedName>
    <definedName name="kow_2">#REF!</definedName>
    <definedName name="kow_3">#REF!</definedName>
    <definedName name="kow_4">NA()</definedName>
    <definedName name="kow_5">#REF!</definedName>
    <definedName name="kow_6">[5]Dos1!$G$51</definedName>
    <definedName name="kox">[5]Dos1!$G$52</definedName>
    <definedName name="kox_1">[6]Dos1!$G$52</definedName>
    <definedName name="kox_2">#REF!</definedName>
    <definedName name="kox_3">#REF!</definedName>
    <definedName name="kox_4">NA()</definedName>
    <definedName name="kox_5">#REF!</definedName>
    <definedName name="kox_6">[5]Dos1!$G$52</definedName>
    <definedName name="koy">[5]Dos1!$G$53</definedName>
    <definedName name="koy_1">[6]Dos1!$G$53</definedName>
    <definedName name="koy_2">#REF!</definedName>
    <definedName name="koy_3">#REF!</definedName>
    <definedName name="koy_4">NA()</definedName>
    <definedName name="koy_5">#REF!</definedName>
    <definedName name="koy_6">[5]Dos1!$G$53</definedName>
    <definedName name="koz">[5]Dos1!$G$54</definedName>
    <definedName name="koz_1">[6]Dos1!$G$54</definedName>
    <definedName name="koz_2">#REF!</definedName>
    <definedName name="koz_3">#REF!</definedName>
    <definedName name="koz_4">NA()</definedName>
    <definedName name="koz_5">#REF!</definedName>
    <definedName name="koz_6">[5]Dos1!$G$54</definedName>
    <definedName name="kozz">[5]Dos1!$G$55</definedName>
    <definedName name="kozz_1">[6]Dos1!$G$55</definedName>
    <definedName name="kozz_2">#REF!</definedName>
    <definedName name="kozz_3">#REF!</definedName>
    <definedName name="kozz_4">NA()</definedName>
    <definedName name="kozz_5">#REF!</definedName>
    <definedName name="kozz_6">[5]Dos1!$G$55</definedName>
    <definedName name="Ksta">#REF!</definedName>
    <definedName name="Ksta_1">#REF!</definedName>
    <definedName name="Ksta_2">#REF!</definedName>
    <definedName name="Ksta_3">#REF!</definedName>
    <definedName name="Ksta_30">#REF!</definedName>
    <definedName name="Ksta_30_1">#REF!</definedName>
    <definedName name="Ksta_30_2">#REF!</definedName>
    <definedName name="Ksta_30_3">#REF!</definedName>
    <definedName name="Ksta_30_4">NA()</definedName>
    <definedName name="Ksta_30_5">#REF!</definedName>
    <definedName name="Ksta_30_6">#REF!</definedName>
    <definedName name="Ksta_30_7">#REF!</definedName>
    <definedName name="Ksta_31">#REF!</definedName>
    <definedName name="Ksta_31_1">#REF!</definedName>
    <definedName name="Ksta_31_2">#REF!</definedName>
    <definedName name="Ksta_31_3">#REF!</definedName>
    <definedName name="Ksta_31_4">NA()</definedName>
    <definedName name="Ksta_31_5">#REF!</definedName>
    <definedName name="Ksta_31_6">#REF!</definedName>
    <definedName name="Ksta_31_7">#REF!</definedName>
    <definedName name="Ksta_32">#REF!</definedName>
    <definedName name="Ksta_32_1">#REF!</definedName>
    <definedName name="Ksta_32_2">#REF!</definedName>
    <definedName name="Ksta_32_3">#REF!</definedName>
    <definedName name="Ksta_32_4">NA()</definedName>
    <definedName name="Ksta_32_5">#REF!</definedName>
    <definedName name="Ksta_32_6">#REF!</definedName>
    <definedName name="Ksta_32_7">#REF!</definedName>
    <definedName name="Ksta_33">#REF!</definedName>
    <definedName name="Ksta_33_1">#REF!</definedName>
    <definedName name="Ksta_33_2">#REF!</definedName>
    <definedName name="Ksta_33_3">#REF!</definedName>
    <definedName name="Ksta_33_4">NA()</definedName>
    <definedName name="Ksta_33_5">#REF!</definedName>
    <definedName name="Ksta_33_6">#REF!</definedName>
    <definedName name="Ksta_33_7">#REF!</definedName>
    <definedName name="Ksta_34">#REF!</definedName>
    <definedName name="Ksta_34_1">#REF!</definedName>
    <definedName name="Ksta_34_2">#REF!</definedName>
    <definedName name="Ksta_34_3">#REF!</definedName>
    <definedName name="Ksta_34_4">NA()</definedName>
    <definedName name="Ksta_34_5">#REF!</definedName>
    <definedName name="Ksta_34_6">#REF!</definedName>
    <definedName name="Ksta_34_7">#REF!</definedName>
    <definedName name="Ksta_35">#REF!</definedName>
    <definedName name="Ksta_35_1">#REF!</definedName>
    <definedName name="Ksta_35_2">#REF!</definedName>
    <definedName name="Ksta_35_3">#REF!</definedName>
    <definedName name="Ksta_35_4">NA()</definedName>
    <definedName name="Ksta_35_5">#REF!</definedName>
    <definedName name="Ksta_35_6">#REF!</definedName>
    <definedName name="Ksta_35_7">#REF!</definedName>
    <definedName name="Ksta_36">#REF!</definedName>
    <definedName name="Ksta_36_1">#REF!</definedName>
    <definedName name="Ksta_36_2">#REF!</definedName>
    <definedName name="Ksta_36_3">#REF!</definedName>
    <definedName name="Ksta_36_4">NA()</definedName>
    <definedName name="Ksta_36_5">#REF!</definedName>
    <definedName name="Ksta_36_6">#REF!</definedName>
    <definedName name="Ksta_36_7">#REF!</definedName>
    <definedName name="Ksta_37">#REF!</definedName>
    <definedName name="Ksta_37_1">#REF!</definedName>
    <definedName name="Ksta_37_2">#REF!</definedName>
    <definedName name="Ksta_37_3">#REF!</definedName>
    <definedName name="Ksta_37_4">NA()</definedName>
    <definedName name="Ksta_37_5">#REF!</definedName>
    <definedName name="Ksta_37_6">#REF!</definedName>
    <definedName name="Ksta_37_7">#REF!</definedName>
    <definedName name="Ksta_38">#REF!</definedName>
    <definedName name="Ksta_38_1">#REF!</definedName>
    <definedName name="Ksta_38_2">#REF!</definedName>
    <definedName name="Ksta_38_3">#REF!</definedName>
    <definedName name="Ksta_38_4">NA()</definedName>
    <definedName name="Ksta_38_5">#REF!</definedName>
    <definedName name="Ksta_38_6">#REF!</definedName>
    <definedName name="Ksta_38_7">#REF!</definedName>
    <definedName name="Ksta_39">#REF!</definedName>
    <definedName name="Ksta_39_1">#REF!</definedName>
    <definedName name="Ksta_39_2">#REF!</definedName>
    <definedName name="Ksta_39_3">#REF!</definedName>
    <definedName name="Ksta_39_4">NA()</definedName>
    <definedName name="Ksta_39_5">#REF!</definedName>
    <definedName name="Ksta_39_6">#REF!</definedName>
    <definedName name="Ksta_39_7">#REF!</definedName>
    <definedName name="Ksta_4">NA()</definedName>
    <definedName name="Ksta_40">#REF!</definedName>
    <definedName name="Ksta_40_1">#REF!</definedName>
    <definedName name="Ksta_40_2">#REF!</definedName>
    <definedName name="Ksta_40_3">#REF!</definedName>
    <definedName name="Ksta_40_4">NA()</definedName>
    <definedName name="Ksta_40_5">#REF!</definedName>
    <definedName name="Ksta_40_6">#REF!</definedName>
    <definedName name="Ksta_40_7">#REF!</definedName>
    <definedName name="Ksta_41">#REF!</definedName>
    <definedName name="Ksta_41_1">#REF!</definedName>
    <definedName name="Ksta_41_2">#REF!</definedName>
    <definedName name="Ksta_41_3">#REF!</definedName>
    <definedName name="Ksta_41_4">NA()</definedName>
    <definedName name="Ksta_41_5">#REF!</definedName>
    <definedName name="Ksta_41_6">#REF!</definedName>
    <definedName name="Ksta_41_7">#REF!</definedName>
    <definedName name="Ksta_42">#REF!</definedName>
    <definedName name="Ksta_42_1">#REF!</definedName>
    <definedName name="Ksta_42_2">#REF!</definedName>
    <definedName name="Ksta_42_3">#REF!</definedName>
    <definedName name="Ksta_42_4">NA()</definedName>
    <definedName name="Ksta_42_5">#REF!</definedName>
    <definedName name="Ksta_42_6">#REF!</definedName>
    <definedName name="Ksta_42_7">#REF!</definedName>
    <definedName name="Ksta_43">#REF!</definedName>
    <definedName name="Ksta_43_1">#REF!</definedName>
    <definedName name="Ksta_43_2">#REF!</definedName>
    <definedName name="Ksta_43_3">#REF!</definedName>
    <definedName name="Ksta_43_4">NA()</definedName>
    <definedName name="Ksta_43_5">#REF!</definedName>
    <definedName name="Ksta_43_6">#REF!</definedName>
    <definedName name="Ksta_43_7">#REF!</definedName>
    <definedName name="Ksta_44">#REF!</definedName>
    <definedName name="Ksta_44_1">#REF!</definedName>
    <definedName name="Ksta_44_2">#REF!</definedName>
    <definedName name="Ksta_44_3">#REF!</definedName>
    <definedName name="Ksta_44_4">NA()</definedName>
    <definedName name="Ksta_44_5">#REF!</definedName>
    <definedName name="Ksta_44_6">#REF!</definedName>
    <definedName name="Ksta_44_7">#REF!</definedName>
    <definedName name="Ksta_45">#REF!</definedName>
    <definedName name="Ksta_45_1">#REF!</definedName>
    <definedName name="Ksta_45_2">#REF!</definedName>
    <definedName name="Ksta_45_3">#REF!</definedName>
    <definedName name="Ksta_45_4">NA()</definedName>
    <definedName name="Ksta_45_5">#REF!</definedName>
    <definedName name="Ksta_45_6">#REF!</definedName>
    <definedName name="Ksta_45_7">#REF!</definedName>
    <definedName name="Ksta_46">#REF!</definedName>
    <definedName name="Ksta_46_1">#REF!</definedName>
    <definedName name="Ksta_46_2">#REF!</definedName>
    <definedName name="Ksta_46_3">#REF!</definedName>
    <definedName name="Ksta_46_4">NA()</definedName>
    <definedName name="Ksta_46_5">#REF!</definedName>
    <definedName name="Ksta_46_6">#REF!</definedName>
    <definedName name="Ksta_46_7">#REF!</definedName>
    <definedName name="Ksta_47">#REF!</definedName>
    <definedName name="Ksta_47_1">#REF!</definedName>
    <definedName name="Ksta_47_2">#REF!</definedName>
    <definedName name="Ksta_47_3">#REF!</definedName>
    <definedName name="Ksta_47_4">NA()</definedName>
    <definedName name="Ksta_47_5">#REF!</definedName>
    <definedName name="Ksta_47_6">#REF!</definedName>
    <definedName name="Ksta_47_7">#REF!</definedName>
    <definedName name="Ksta_48">#REF!</definedName>
    <definedName name="Ksta_48_1">#REF!</definedName>
    <definedName name="Ksta_48_2">#REF!</definedName>
    <definedName name="Ksta_48_3">#REF!</definedName>
    <definedName name="Ksta_48_4">NA()</definedName>
    <definedName name="Ksta_48_5">#REF!</definedName>
    <definedName name="Ksta_48_6">#REF!</definedName>
    <definedName name="Ksta_48_7">#REF!</definedName>
    <definedName name="Ksta_49">#REF!</definedName>
    <definedName name="Ksta_49_1">#REF!</definedName>
    <definedName name="Ksta_49_2">#REF!</definedName>
    <definedName name="Ksta_49_3">#REF!</definedName>
    <definedName name="Ksta_49_4">NA()</definedName>
    <definedName name="Ksta_49_5">#REF!</definedName>
    <definedName name="Ksta_49_6">#REF!</definedName>
    <definedName name="Ksta_49_7">#REF!</definedName>
    <definedName name="Ksta_5">#REF!</definedName>
    <definedName name="Ksta_50">#REF!</definedName>
    <definedName name="Ksta_50_1">#REF!</definedName>
    <definedName name="Ksta_50_2">#REF!</definedName>
    <definedName name="Ksta_50_3">#REF!</definedName>
    <definedName name="Ksta_50_4">NA()</definedName>
    <definedName name="Ksta_50_5">#REF!</definedName>
    <definedName name="Ksta_50_6">#REF!</definedName>
    <definedName name="Ksta_50_7">#REF!</definedName>
    <definedName name="Ksta_51">#REF!</definedName>
    <definedName name="Ksta_51_1">#REF!</definedName>
    <definedName name="Ksta_51_2">#REF!</definedName>
    <definedName name="Ksta_51_3">#REF!</definedName>
    <definedName name="Ksta_51_4">NA()</definedName>
    <definedName name="Ksta_51_5">#REF!</definedName>
    <definedName name="Ksta_51_6">#REF!</definedName>
    <definedName name="Ksta_51_7">#REF!</definedName>
    <definedName name="Ksta_52">#REF!</definedName>
    <definedName name="Ksta_52_1">#REF!</definedName>
    <definedName name="Ksta_52_2">#REF!</definedName>
    <definedName name="Ksta_52_3">#REF!</definedName>
    <definedName name="Ksta_52_4">NA()</definedName>
    <definedName name="Ksta_52_5">#REF!</definedName>
    <definedName name="Ksta_52_6">#REF!</definedName>
    <definedName name="Ksta_52_7">#REF!</definedName>
    <definedName name="Ksta_53">#REF!</definedName>
    <definedName name="Ksta_53_1">#REF!</definedName>
    <definedName name="Ksta_53_2">#REF!</definedName>
    <definedName name="Ksta_53_3">#REF!</definedName>
    <definedName name="Ksta_53_4">NA()</definedName>
    <definedName name="Ksta_53_5">#REF!</definedName>
    <definedName name="Ksta_53_6">#REF!</definedName>
    <definedName name="Ksta_53_7">#REF!</definedName>
    <definedName name="Ksta_6">#REF!</definedName>
    <definedName name="Ksta_7">#REF!</definedName>
    <definedName name="Kta">#REF!</definedName>
    <definedName name="Kta_1">#REF!</definedName>
    <definedName name="Kta_2">#REF!</definedName>
    <definedName name="Kta_3">#REF!</definedName>
    <definedName name="Kta_30">#REF!</definedName>
    <definedName name="Kta_30_1">#REF!</definedName>
    <definedName name="Kta_30_2">#REF!</definedName>
    <definedName name="Kta_30_3">#REF!</definedName>
    <definedName name="Kta_30_4">NA()</definedName>
    <definedName name="Kta_30_5">#REF!</definedName>
    <definedName name="Kta_30_6">#REF!</definedName>
    <definedName name="Kta_30_7">#REF!</definedName>
    <definedName name="Kta_31">#REF!</definedName>
    <definedName name="Kta_31_1">#REF!</definedName>
    <definedName name="Kta_31_2">#REF!</definedName>
    <definedName name="Kta_31_3">#REF!</definedName>
    <definedName name="Kta_31_4">NA()</definedName>
    <definedName name="Kta_31_5">#REF!</definedName>
    <definedName name="Kta_31_6">#REF!</definedName>
    <definedName name="Kta_31_7">#REF!</definedName>
    <definedName name="Kta_32">#REF!</definedName>
    <definedName name="Kta_32_1">#REF!</definedName>
    <definedName name="Kta_32_2">#REF!</definedName>
    <definedName name="Kta_32_3">#REF!</definedName>
    <definedName name="Kta_32_4">NA()</definedName>
    <definedName name="Kta_32_5">#REF!</definedName>
    <definedName name="Kta_32_6">#REF!</definedName>
    <definedName name="Kta_32_7">#REF!</definedName>
    <definedName name="Kta_33">#REF!</definedName>
    <definedName name="Kta_33_1">#REF!</definedName>
    <definedName name="Kta_33_2">#REF!</definedName>
    <definedName name="Kta_33_3">#REF!</definedName>
    <definedName name="Kta_33_4">NA()</definedName>
    <definedName name="Kta_33_5">#REF!</definedName>
    <definedName name="Kta_33_6">#REF!</definedName>
    <definedName name="Kta_33_7">#REF!</definedName>
    <definedName name="Kta_34">#REF!</definedName>
    <definedName name="Kta_34_1">#REF!</definedName>
    <definedName name="Kta_34_2">#REF!</definedName>
    <definedName name="Kta_34_3">#REF!</definedName>
    <definedName name="Kta_34_4">NA()</definedName>
    <definedName name="Kta_34_5">#REF!</definedName>
    <definedName name="Kta_34_6">#REF!</definedName>
    <definedName name="Kta_34_7">#REF!</definedName>
    <definedName name="Kta_35">#REF!</definedName>
    <definedName name="Kta_35_1">#REF!</definedName>
    <definedName name="Kta_35_2">#REF!</definedName>
    <definedName name="Kta_35_3">#REF!</definedName>
    <definedName name="Kta_35_4">NA()</definedName>
    <definedName name="Kta_35_5">#REF!</definedName>
    <definedName name="Kta_35_6">#REF!</definedName>
    <definedName name="Kta_35_7">#REF!</definedName>
    <definedName name="Kta_36">#REF!</definedName>
    <definedName name="Kta_36_1">#REF!</definedName>
    <definedName name="Kta_36_2">#REF!</definedName>
    <definedName name="Kta_36_3">#REF!</definedName>
    <definedName name="Kta_36_4">NA()</definedName>
    <definedName name="Kta_36_5">#REF!</definedName>
    <definedName name="Kta_36_6">#REF!</definedName>
    <definedName name="Kta_36_7">#REF!</definedName>
    <definedName name="Kta_37">#REF!</definedName>
    <definedName name="Kta_37_1">#REF!</definedName>
    <definedName name="Kta_37_2">#REF!</definedName>
    <definedName name="Kta_37_3">#REF!</definedName>
    <definedName name="Kta_37_4">NA()</definedName>
    <definedName name="Kta_37_5">#REF!</definedName>
    <definedName name="Kta_37_6">#REF!</definedName>
    <definedName name="Kta_37_7">#REF!</definedName>
    <definedName name="Kta_38">#REF!</definedName>
    <definedName name="Kta_38_1">#REF!</definedName>
    <definedName name="Kta_38_2">#REF!</definedName>
    <definedName name="Kta_38_3">#REF!</definedName>
    <definedName name="Kta_38_4">NA()</definedName>
    <definedName name="Kta_38_5">#REF!</definedName>
    <definedName name="Kta_38_6">#REF!</definedName>
    <definedName name="Kta_38_7">#REF!</definedName>
    <definedName name="Kta_39">#REF!</definedName>
    <definedName name="Kta_39_1">#REF!</definedName>
    <definedName name="Kta_39_2">#REF!</definedName>
    <definedName name="Kta_39_3">#REF!</definedName>
    <definedName name="Kta_39_4">NA()</definedName>
    <definedName name="Kta_39_5">#REF!</definedName>
    <definedName name="Kta_39_6">#REF!</definedName>
    <definedName name="Kta_39_7">#REF!</definedName>
    <definedName name="Kta_4">NA()</definedName>
    <definedName name="Kta_40">#REF!</definedName>
    <definedName name="Kta_40_1">#REF!</definedName>
    <definedName name="Kta_40_2">#REF!</definedName>
    <definedName name="Kta_40_3">#REF!</definedName>
    <definedName name="Kta_40_4">NA()</definedName>
    <definedName name="Kta_40_5">#REF!</definedName>
    <definedName name="Kta_40_6">#REF!</definedName>
    <definedName name="Kta_40_7">#REF!</definedName>
    <definedName name="Kta_41">#REF!</definedName>
    <definedName name="Kta_41_1">#REF!</definedName>
    <definedName name="Kta_41_2">#REF!</definedName>
    <definedName name="Kta_41_3">#REF!</definedName>
    <definedName name="Kta_41_4">NA()</definedName>
    <definedName name="Kta_41_5">#REF!</definedName>
    <definedName name="Kta_41_6">#REF!</definedName>
    <definedName name="Kta_41_7">#REF!</definedName>
    <definedName name="Kta_42">#REF!</definedName>
    <definedName name="Kta_42_1">#REF!</definedName>
    <definedName name="Kta_42_2">#REF!</definedName>
    <definedName name="Kta_42_3">#REF!</definedName>
    <definedName name="Kta_42_4">NA()</definedName>
    <definedName name="Kta_42_5">#REF!</definedName>
    <definedName name="Kta_42_6">#REF!</definedName>
    <definedName name="Kta_42_7">#REF!</definedName>
    <definedName name="Kta_43">#REF!</definedName>
    <definedName name="Kta_43_1">#REF!</definedName>
    <definedName name="Kta_43_2">#REF!</definedName>
    <definedName name="Kta_43_3">#REF!</definedName>
    <definedName name="Kta_43_4">NA()</definedName>
    <definedName name="Kta_43_5">#REF!</definedName>
    <definedName name="Kta_43_6">#REF!</definedName>
    <definedName name="Kta_43_7">#REF!</definedName>
    <definedName name="Kta_44">#REF!</definedName>
    <definedName name="Kta_44_1">#REF!</definedName>
    <definedName name="Kta_44_2">#REF!</definedName>
    <definedName name="Kta_44_3">#REF!</definedName>
    <definedName name="Kta_44_4">NA()</definedName>
    <definedName name="Kta_44_5">#REF!</definedName>
    <definedName name="Kta_44_6">#REF!</definedName>
    <definedName name="Kta_44_7">#REF!</definedName>
    <definedName name="Kta_45">#REF!</definedName>
    <definedName name="Kta_45_1">#REF!</definedName>
    <definedName name="Kta_45_2">#REF!</definedName>
    <definedName name="Kta_45_3">#REF!</definedName>
    <definedName name="Kta_45_4">NA()</definedName>
    <definedName name="Kta_45_5">#REF!</definedName>
    <definedName name="Kta_45_6">#REF!</definedName>
    <definedName name="Kta_45_7">#REF!</definedName>
    <definedName name="Kta_46">#REF!</definedName>
    <definedName name="Kta_46_1">#REF!</definedName>
    <definedName name="Kta_46_2">#REF!</definedName>
    <definedName name="Kta_46_3">#REF!</definedName>
    <definedName name="Kta_46_4">NA()</definedName>
    <definedName name="Kta_46_5">#REF!</definedName>
    <definedName name="Kta_46_6">#REF!</definedName>
    <definedName name="Kta_46_7">#REF!</definedName>
    <definedName name="Kta_47">#REF!</definedName>
    <definedName name="Kta_47_1">#REF!</definedName>
    <definedName name="Kta_47_2">#REF!</definedName>
    <definedName name="Kta_47_3">#REF!</definedName>
    <definedName name="Kta_47_4">NA()</definedName>
    <definedName name="Kta_47_5">#REF!</definedName>
    <definedName name="Kta_47_6">#REF!</definedName>
    <definedName name="Kta_47_7">#REF!</definedName>
    <definedName name="Kta_48">#REF!</definedName>
    <definedName name="Kta_48_1">#REF!</definedName>
    <definedName name="Kta_48_2">#REF!</definedName>
    <definedName name="Kta_48_3">#REF!</definedName>
    <definedName name="Kta_48_4">NA()</definedName>
    <definedName name="Kta_48_5">#REF!</definedName>
    <definedName name="Kta_48_6">#REF!</definedName>
    <definedName name="Kta_48_7">#REF!</definedName>
    <definedName name="Kta_49">#REF!</definedName>
    <definedName name="Kta_49_1">#REF!</definedName>
    <definedName name="Kta_49_2">#REF!</definedName>
    <definedName name="Kta_49_3">#REF!</definedName>
    <definedName name="Kta_49_4">NA()</definedName>
    <definedName name="Kta_49_5">#REF!</definedName>
    <definedName name="Kta_49_6">#REF!</definedName>
    <definedName name="Kta_49_7">#REF!</definedName>
    <definedName name="Kta_5">#REF!</definedName>
    <definedName name="Kta_50">#REF!</definedName>
    <definedName name="Kta_50_1">#REF!</definedName>
    <definedName name="Kta_50_2">#REF!</definedName>
    <definedName name="Kta_50_3">#REF!</definedName>
    <definedName name="Kta_50_4">NA()</definedName>
    <definedName name="Kta_50_5">#REF!</definedName>
    <definedName name="Kta_50_6">#REF!</definedName>
    <definedName name="Kta_50_7">#REF!</definedName>
    <definedName name="Kta_51">#REF!</definedName>
    <definedName name="Kta_51_1">#REF!</definedName>
    <definedName name="Kta_51_2">#REF!</definedName>
    <definedName name="Kta_51_3">#REF!</definedName>
    <definedName name="Kta_51_4">NA()</definedName>
    <definedName name="Kta_51_5">#REF!</definedName>
    <definedName name="Kta_51_6">#REF!</definedName>
    <definedName name="Kta_51_7">#REF!</definedName>
    <definedName name="Kta_52">#REF!</definedName>
    <definedName name="Kta_52_1">#REF!</definedName>
    <definedName name="Kta_52_2">#REF!</definedName>
    <definedName name="Kta_52_3">#REF!</definedName>
    <definedName name="Kta_52_4">NA()</definedName>
    <definedName name="Kta_52_5">#REF!</definedName>
    <definedName name="Kta_52_6">#REF!</definedName>
    <definedName name="Kta_52_7">#REF!</definedName>
    <definedName name="Kta_53">#REF!</definedName>
    <definedName name="Kta_53_1">#REF!</definedName>
    <definedName name="Kta_53_2">#REF!</definedName>
    <definedName name="Kta_53_3">#REF!</definedName>
    <definedName name="Kta_53_4">NA()</definedName>
    <definedName name="Kta_53_5">#REF!</definedName>
    <definedName name="Kta_53_6">#REF!</definedName>
    <definedName name="Kta_53_7">#REF!</definedName>
    <definedName name="Kta_6">#REF!</definedName>
    <definedName name="Kta_7">#REF!</definedName>
    <definedName name="Kvit">#REF!</definedName>
    <definedName name="Kvit_1">#REF!</definedName>
    <definedName name="Kvit_2">#REF!</definedName>
    <definedName name="Kvit_3">#REF!</definedName>
    <definedName name="Kvit_30">#REF!</definedName>
    <definedName name="Kvit_30_1">#REF!</definedName>
    <definedName name="Kvit_30_2">#REF!</definedName>
    <definedName name="Kvit_30_3">#REF!</definedName>
    <definedName name="Kvit_30_4">NA()</definedName>
    <definedName name="Kvit_30_5">#REF!</definedName>
    <definedName name="Kvit_30_6">#REF!</definedName>
    <definedName name="Kvit_30_7">#REF!</definedName>
    <definedName name="Kvit_31">#REF!</definedName>
    <definedName name="Kvit_31_1">#REF!</definedName>
    <definedName name="Kvit_31_2">#REF!</definedName>
    <definedName name="Kvit_31_3">#REF!</definedName>
    <definedName name="Kvit_31_4">NA()</definedName>
    <definedName name="Kvit_31_5">#REF!</definedName>
    <definedName name="Kvit_31_6">#REF!</definedName>
    <definedName name="Kvit_31_7">#REF!</definedName>
    <definedName name="Kvit_32">#REF!</definedName>
    <definedName name="Kvit_32_1">#REF!</definedName>
    <definedName name="Kvit_32_2">#REF!</definedName>
    <definedName name="Kvit_32_3">#REF!</definedName>
    <definedName name="Kvit_32_4">NA()</definedName>
    <definedName name="Kvit_32_5">#REF!</definedName>
    <definedName name="Kvit_32_6">#REF!</definedName>
    <definedName name="Kvit_32_7">#REF!</definedName>
    <definedName name="Kvit_33">#REF!</definedName>
    <definedName name="Kvit_33_1">#REF!</definedName>
    <definedName name="Kvit_33_2">#REF!</definedName>
    <definedName name="Kvit_33_3">#REF!</definedName>
    <definedName name="Kvit_33_4">NA()</definedName>
    <definedName name="Kvit_33_5">#REF!</definedName>
    <definedName name="Kvit_33_6">#REF!</definedName>
    <definedName name="Kvit_33_7">#REF!</definedName>
    <definedName name="Kvit_34">#REF!</definedName>
    <definedName name="Kvit_34_1">#REF!</definedName>
    <definedName name="Kvit_34_2">#REF!</definedName>
    <definedName name="Kvit_34_3">#REF!</definedName>
    <definedName name="Kvit_34_4">NA()</definedName>
    <definedName name="Kvit_34_5">#REF!</definedName>
    <definedName name="Kvit_34_6">#REF!</definedName>
    <definedName name="Kvit_34_7">#REF!</definedName>
    <definedName name="Kvit_35">#REF!</definedName>
    <definedName name="Kvit_35_1">#REF!</definedName>
    <definedName name="Kvit_35_2">#REF!</definedName>
    <definedName name="Kvit_35_3">#REF!</definedName>
    <definedName name="Kvit_35_4">NA()</definedName>
    <definedName name="Kvit_35_5">#REF!</definedName>
    <definedName name="Kvit_35_6">#REF!</definedName>
    <definedName name="Kvit_35_7">#REF!</definedName>
    <definedName name="Kvit_36">#REF!</definedName>
    <definedName name="Kvit_36_1">#REF!</definedName>
    <definedName name="Kvit_36_2">#REF!</definedName>
    <definedName name="Kvit_36_3">#REF!</definedName>
    <definedName name="Kvit_36_4">NA()</definedName>
    <definedName name="Kvit_36_5">#REF!</definedName>
    <definedName name="Kvit_36_6">#REF!</definedName>
    <definedName name="Kvit_36_7">#REF!</definedName>
    <definedName name="Kvit_37">#REF!</definedName>
    <definedName name="Kvit_37_1">#REF!</definedName>
    <definedName name="Kvit_37_2">#REF!</definedName>
    <definedName name="Kvit_37_3">#REF!</definedName>
    <definedName name="Kvit_37_4">NA()</definedName>
    <definedName name="Kvit_37_5">#REF!</definedName>
    <definedName name="Kvit_37_6">#REF!</definedName>
    <definedName name="Kvit_37_7">#REF!</definedName>
    <definedName name="Kvit_38">#REF!</definedName>
    <definedName name="Kvit_38_1">#REF!</definedName>
    <definedName name="Kvit_38_2">#REF!</definedName>
    <definedName name="Kvit_38_3">#REF!</definedName>
    <definedName name="Kvit_38_4">NA()</definedName>
    <definedName name="Kvit_38_5">#REF!</definedName>
    <definedName name="Kvit_38_6">#REF!</definedName>
    <definedName name="Kvit_38_7">#REF!</definedName>
    <definedName name="Kvit_39">#REF!</definedName>
    <definedName name="Kvit_39_1">#REF!</definedName>
    <definedName name="Kvit_39_2">#REF!</definedName>
    <definedName name="Kvit_39_3">#REF!</definedName>
    <definedName name="Kvit_39_4">NA()</definedName>
    <definedName name="Kvit_39_5">#REF!</definedName>
    <definedName name="Kvit_39_6">#REF!</definedName>
    <definedName name="Kvit_39_7">#REF!</definedName>
    <definedName name="Kvit_4">NA()</definedName>
    <definedName name="Kvit_40">#REF!</definedName>
    <definedName name="Kvit_40_1">#REF!</definedName>
    <definedName name="Kvit_40_2">#REF!</definedName>
    <definedName name="Kvit_40_3">#REF!</definedName>
    <definedName name="Kvit_40_4">NA()</definedName>
    <definedName name="Kvit_40_5">#REF!</definedName>
    <definedName name="Kvit_40_6">#REF!</definedName>
    <definedName name="Kvit_40_7">#REF!</definedName>
    <definedName name="Kvit_41">#REF!</definedName>
    <definedName name="Kvit_41_1">#REF!</definedName>
    <definedName name="Kvit_41_2">#REF!</definedName>
    <definedName name="Kvit_41_3">#REF!</definedName>
    <definedName name="Kvit_41_4">NA()</definedName>
    <definedName name="Kvit_41_5">#REF!</definedName>
    <definedName name="Kvit_41_6">#REF!</definedName>
    <definedName name="Kvit_41_7">#REF!</definedName>
    <definedName name="Kvit_42">#REF!</definedName>
    <definedName name="Kvit_42_1">#REF!</definedName>
    <definedName name="Kvit_42_2">#REF!</definedName>
    <definedName name="Kvit_42_3">#REF!</definedName>
    <definedName name="Kvit_42_4">NA()</definedName>
    <definedName name="Kvit_42_5">#REF!</definedName>
    <definedName name="Kvit_42_6">#REF!</definedName>
    <definedName name="Kvit_42_7">#REF!</definedName>
    <definedName name="Kvit_43">#REF!</definedName>
    <definedName name="Kvit_43_1">#REF!</definedName>
    <definedName name="Kvit_43_2">#REF!</definedName>
    <definedName name="Kvit_43_3">#REF!</definedName>
    <definedName name="Kvit_43_4">NA()</definedName>
    <definedName name="Kvit_43_5">#REF!</definedName>
    <definedName name="Kvit_43_6">#REF!</definedName>
    <definedName name="Kvit_43_7">#REF!</definedName>
    <definedName name="Kvit_44">#REF!</definedName>
    <definedName name="Kvit_44_1">#REF!</definedName>
    <definedName name="Kvit_44_2">#REF!</definedName>
    <definedName name="Kvit_44_3">#REF!</definedName>
    <definedName name="Kvit_44_4">NA()</definedName>
    <definedName name="Kvit_44_5">#REF!</definedName>
    <definedName name="Kvit_44_6">#REF!</definedName>
    <definedName name="Kvit_44_7">#REF!</definedName>
    <definedName name="Kvit_45">#REF!</definedName>
    <definedName name="Kvit_45_1">#REF!</definedName>
    <definedName name="Kvit_45_2">#REF!</definedName>
    <definedName name="Kvit_45_3">#REF!</definedName>
    <definedName name="Kvit_45_4">NA()</definedName>
    <definedName name="Kvit_45_5">#REF!</definedName>
    <definedName name="Kvit_45_6">#REF!</definedName>
    <definedName name="Kvit_45_7">#REF!</definedName>
    <definedName name="Kvit_46">#REF!</definedName>
    <definedName name="Kvit_46_1">#REF!</definedName>
    <definedName name="Kvit_46_2">#REF!</definedName>
    <definedName name="Kvit_46_3">#REF!</definedName>
    <definedName name="Kvit_46_4">NA()</definedName>
    <definedName name="Kvit_46_5">#REF!</definedName>
    <definedName name="Kvit_46_6">#REF!</definedName>
    <definedName name="Kvit_46_7">#REF!</definedName>
    <definedName name="Kvit_47">#REF!</definedName>
    <definedName name="Kvit_47_1">#REF!</definedName>
    <definedName name="Kvit_47_2">#REF!</definedName>
    <definedName name="Kvit_47_3">#REF!</definedName>
    <definedName name="Kvit_47_4">NA()</definedName>
    <definedName name="Kvit_47_5">#REF!</definedName>
    <definedName name="Kvit_47_6">#REF!</definedName>
    <definedName name="Kvit_47_7">#REF!</definedName>
    <definedName name="Kvit_48">#REF!</definedName>
    <definedName name="Kvit_48_1">#REF!</definedName>
    <definedName name="Kvit_48_2">#REF!</definedName>
    <definedName name="Kvit_48_3">#REF!</definedName>
    <definedName name="Kvit_48_4">NA()</definedName>
    <definedName name="Kvit_48_5">#REF!</definedName>
    <definedName name="Kvit_48_6">#REF!</definedName>
    <definedName name="Kvit_48_7">#REF!</definedName>
    <definedName name="Kvit_49">#REF!</definedName>
    <definedName name="Kvit_49_1">#REF!</definedName>
    <definedName name="Kvit_49_2">#REF!</definedName>
    <definedName name="Kvit_49_3">#REF!</definedName>
    <definedName name="Kvit_49_4">NA()</definedName>
    <definedName name="Kvit_49_5">#REF!</definedName>
    <definedName name="Kvit_49_6">#REF!</definedName>
    <definedName name="Kvit_49_7">#REF!</definedName>
    <definedName name="Kvit_5">#REF!</definedName>
    <definedName name="Kvit_50">#REF!</definedName>
    <definedName name="Kvit_50_1">#REF!</definedName>
    <definedName name="Kvit_50_2">#REF!</definedName>
    <definedName name="Kvit_50_3">#REF!</definedName>
    <definedName name="Kvit_50_4">NA()</definedName>
    <definedName name="Kvit_50_5">#REF!</definedName>
    <definedName name="Kvit_50_6">#REF!</definedName>
    <definedName name="Kvit_50_7">#REF!</definedName>
    <definedName name="Kvit_51">#REF!</definedName>
    <definedName name="Kvit_51_1">#REF!</definedName>
    <definedName name="Kvit_51_2">#REF!</definedName>
    <definedName name="Kvit_51_3">#REF!</definedName>
    <definedName name="Kvit_51_4">NA()</definedName>
    <definedName name="Kvit_51_5">#REF!</definedName>
    <definedName name="Kvit_51_6">#REF!</definedName>
    <definedName name="Kvit_51_7">#REF!</definedName>
    <definedName name="Kvit_52">#REF!</definedName>
    <definedName name="Kvit_52_1">#REF!</definedName>
    <definedName name="Kvit_52_2">#REF!</definedName>
    <definedName name="Kvit_52_3">#REF!</definedName>
    <definedName name="Kvit_52_4">NA()</definedName>
    <definedName name="Kvit_52_5">#REF!</definedName>
    <definedName name="Kvit_52_6">#REF!</definedName>
    <definedName name="Kvit_52_7">#REF!</definedName>
    <definedName name="Kvit_53">#REF!</definedName>
    <definedName name="Kvit_53_1">#REF!</definedName>
    <definedName name="Kvit_53_2">#REF!</definedName>
    <definedName name="Kvit_53_3">#REF!</definedName>
    <definedName name="Kvit_53_4">NA()</definedName>
    <definedName name="Kvit_53_5">#REF!</definedName>
    <definedName name="Kvit_53_6">#REF!</definedName>
    <definedName name="Kvit_53_7">#REF!</definedName>
    <definedName name="Kvit_6">#REF!</definedName>
    <definedName name="Kvit_7">#REF!</definedName>
    <definedName name="Kvo">#REF!</definedName>
    <definedName name="Kvo_1">#REF!</definedName>
    <definedName name="Kvo_2">#REF!</definedName>
    <definedName name="Kvo_3">#REF!</definedName>
    <definedName name="Kvo_30">#REF!</definedName>
    <definedName name="Kvo_30_1">#REF!</definedName>
    <definedName name="Kvo_30_2">#REF!</definedName>
    <definedName name="Kvo_30_3">#REF!</definedName>
    <definedName name="Kvo_30_4">NA()</definedName>
    <definedName name="Kvo_30_5">#REF!</definedName>
    <definedName name="Kvo_30_6">#REF!</definedName>
    <definedName name="Kvo_30_7">#REF!</definedName>
    <definedName name="Kvo_31">#REF!</definedName>
    <definedName name="Kvo_31_1">#REF!</definedName>
    <definedName name="Kvo_31_2">#REF!</definedName>
    <definedName name="Kvo_31_3">#REF!</definedName>
    <definedName name="Kvo_31_4">NA()</definedName>
    <definedName name="Kvo_31_5">#REF!</definedName>
    <definedName name="Kvo_31_6">#REF!</definedName>
    <definedName name="Kvo_31_7">#REF!</definedName>
    <definedName name="Kvo_32">#REF!</definedName>
    <definedName name="Kvo_32_1">#REF!</definedName>
    <definedName name="Kvo_32_2">#REF!</definedName>
    <definedName name="Kvo_32_3">#REF!</definedName>
    <definedName name="Kvo_32_4">NA()</definedName>
    <definedName name="Kvo_32_5">#REF!</definedName>
    <definedName name="Kvo_32_6">#REF!</definedName>
    <definedName name="Kvo_32_7">#REF!</definedName>
    <definedName name="Kvo_33">#REF!</definedName>
    <definedName name="Kvo_33_1">#REF!</definedName>
    <definedName name="Kvo_33_2">#REF!</definedName>
    <definedName name="Kvo_33_3">#REF!</definedName>
    <definedName name="Kvo_33_4">NA()</definedName>
    <definedName name="Kvo_33_5">#REF!</definedName>
    <definedName name="Kvo_33_6">#REF!</definedName>
    <definedName name="Kvo_33_7">#REF!</definedName>
    <definedName name="Kvo_34">#REF!</definedName>
    <definedName name="Kvo_34_1">#REF!</definedName>
    <definedName name="Kvo_34_2">#REF!</definedName>
    <definedName name="Kvo_34_3">#REF!</definedName>
    <definedName name="Kvo_34_4">NA()</definedName>
    <definedName name="Kvo_34_5">#REF!</definedName>
    <definedName name="Kvo_34_6">#REF!</definedName>
    <definedName name="Kvo_34_7">#REF!</definedName>
    <definedName name="Kvo_35">#REF!</definedName>
    <definedName name="Kvo_35_1">#REF!</definedName>
    <definedName name="Kvo_35_2">#REF!</definedName>
    <definedName name="Kvo_35_3">#REF!</definedName>
    <definedName name="Kvo_35_4">NA()</definedName>
    <definedName name="Kvo_35_5">#REF!</definedName>
    <definedName name="Kvo_35_6">#REF!</definedName>
    <definedName name="Kvo_35_7">#REF!</definedName>
    <definedName name="Kvo_36">#REF!</definedName>
    <definedName name="Kvo_36_1">#REF!</definedName>
    <definedName name="Kvo_36_2">#REF!</definedName>
    <definedName name="Kvo_36_3">#REF!</definedName>
    <definedName name="Kvo_36_4">NA()</definedName>
    <definedName name="Kvo_36_5">#REF!</definedName>
    <definedName name="Kvo_36_6">#REF!</definedName>
    <definedName name="Kvo_36_7">#REF!</definedName>
    <definedName name="Kvo_37">#REF!</definedName>
    <definedName name="Kvo_37_1">#REF!</definedName>
    <definedName name="Kvo_37_2">#REF!</definedName>
    <definedName name="Kvo_37_3">#REF!</definedName>
    <definedName name="Kvo_37_4">NA()</definedName>
    <definedName name="Kvo_37_5">#REF!</definedName>
    <definedName name="Kvo_37_6">#REF!</definedName>
    <definedName name="Kvo_37_7">#REF!</definedName>
    <definedName name="Kvo_38">#REF!</definedName>
    <definedName name="Kvo_38_1">#REF!</definedName>
    <definedName name="Kvo_38_2">#REF!</definedName>
    <definedName name="Kvo_38_3">#REF!</definedName>
    <definedName name="Kvo_38_4">NA()</definedName>
    <definedName name="Kvo_38_5">#REF!</definedName>
    <definedName name="Kvo_38_6">#REF!</definedName>
    <definedName name="Kvo_38_7">#REF!</definedName>
    <definedName name="Kvo_39">#REF!</definedName>
    <definedName name="Kvo_39_1">#REF!</definedName>
    <definedName name="Kvo_39_2">#REF!</definedName>
    <definedName name="Kvo_39_3">#REF!</definedName>
    <definedName name="Kvo_39_4">NA()</definedName>
    <definedName name="Kvo_39_5">#REF!</definedName>
    <definedName name="Kvo_39_6">#REF!</definedName>
    <definedName name="Kvo_39_7">#REF!</definedName>
    <definedName name="Kvo_4">NA()</definedName>
    <definedName name="Kvo_40">#REF!</definedName>
    <definedName name="Kvo_40_1">#REF!</definedName>
    <definedName name="Kvo_40_2">#REF!</definedName>
    <definedName name="Kvo_40_3">#REF!</definedName>
    <definedName name="Kvo_40_4">NA()</definedName>
    <definedName name="Kvo_40_5">#REF!</definedName>
    <definedName name="Kvo_40_6">#REF!</definedName>
    <definedName name="Kvo_40_7">#REF!</definedName>
    <definedName name="Kvo_41">#REF!</definedName>
    <definedName name="Kvo_41_1">#REF!</definedName>
    <definedName name="Kvo_41_2">#REF!</definedName>
    <definedName name="Kvo_41_3">#REF!</definedName>
    <definedName name="Kvo_41_4">NA()</definedName>
    <definedName name="Kvo_41_5">#REF!</definedName>
    <definedName name="Kvo_41_6">#REF!</definedName>
    <definedName name="Kvo_41_7">#REF!</definedName>
    <definedName name="Kvo_42">#REF!</definedName>
    <definedName name="Kvo_42_1">#REF!</definedName>
    <definedName name="Kvo_42_2">#REF!</definedName>
    <definedName name="Kvo_42_3">#REF!</definedName>
    <definedName name="Kvo_42_4">NA()</definedName>
    <definedName name="Kvo_42_5">#REF!</definedName>
    <definedName name="Kvo_42_6">#REF!</definedName>
    <definedName name="Kvo_42_7">#REF!</definedName>
    <definedName name="Kvo_43">#REF!</definedName>
    <definedName name="Kvo_43_1">#REF!</definedName>
    <definedName name="Kvo_43_2">#REF!</definedName>
    <definedName name="Kvo_43_3">#REF!</definedName>
    <definedName name="Kvo_43_4">NA()</definedName>
    <definedName name="Kvo_43_5">#REF!</definedName>
    <definedName name="Kvo_43_6">#REF!</definedName>
    <definedName name="Kvo_43_7">#REF!</definedName>
    <definedName name="Kvo_44">#REF!</definedName>
    <definedName name="Kvo_44_1">#REF!</definedName>
    <definedName name="Kvo_44_2">#REF!</definedName>
    <definedName name="Kvo_44_3">#REF!</definedName>
    <definedName name="Kvo_44_4">NA()</definedName>
    <definedName name="Kvo_44_5">#REF!</definedName>
    <definedName name="Kvo_44_6">#REF!</definedName>
    <definedName name="Kvo_44_7">#REF!</definedName>
    <definedName name="Kvo_45">#REF!</definedName>
    <definedName name="Kvo_45_1">#REF!</definedName>
    <definedName name="Kvo_45_2">#REF!</definedName>
    <definedName name="Kvo_45_3">#REF!</definedName>
    <definedName name="Kvo_45_4">NA()</definedName>
    <definedName name="Kvo_45_5">#REF!</definedName>
    <definedName name="Kvo_45_6">#REF!</definedName>
    <definedName name="Kvo_45_7">#REF!</definedName>
    <definedName name="Kvo_46">#REF!</definedName>
    <definedName name="Kvo_46_1">#REF!</definedName>
    <definedName name="Kvo_46_2">#REF!</definedName>
    <definedName name="Kvo_46_3">#REF!</definedName>
    <definedName name="Kvo_46_4">NA()</definedName>
    <definedName name="Kvo_46_5">#REF!</definedName>
    <definedName name="Kvo_46_6">#REF!</definedName>
    <definedName name="Kvo_46_7">#REF!</definedName>
    <definedName name="Kvo_47">#REF!</definedName>
    <definedName name="Kvo_47_1">#REF!</definedName>
    <definedName name="Kvo_47_2">#REF!</definedName>
    <definedName name="Kvo_47_3">#REF!</definedName>
    <definedName name="Kvo_47_4">NA()</definedName>
    <definedName name="Kvo_47_5">#REF!</definedName>
    <definedName name="Kvo_47_6">#REF!</definedName>
    <definedName name="Kvo_47_7">#REF!</definedName>
    <definedName name="Kvo_48">#REF!</definedName>
    <definedName name="Kvo_48_1">#REF!</definedName>
    <definedName name="Kvo_48_2">#REF!</definedName>
    <definedName name="Kvo_48_3">#REF!</definedName>
    <definedName name="Kvo_48_4">NA()</definedName>
    <definedName name="Kvo_48_5">#REF!</definedName>
    <definedName name="Kvo_48_6">#REF!</definedName>
    <definedName name="Kvo_48_7">#REF!</definedName>
    <definedName name="Kvo_49">#REF!</definedName>
    <definedName name="Kvo_49_1">#REF!</definedName>
    <definedName name="Kvo_49_2">#REF!</definedName>
    <definedName name="Kvo_49_3">#REF!</definedName>
    <definedName name="Kvo_49_4">NA()</definedName>
    <definedName name="Kvo_49_5">#REF!</definedName>
    <definedName name="Kvo_49_6">#REF!</definedName>
    <definedName name="Kvo_49_7">#REF!</definedName>
    <definedName name="Kvo_5">#REF!</definedName>
    <definedName name="Kvo_50">#REF!</definedName>
    <definedName name="Kvo_50_1">#REF!</definedName>
    <definedName name="Kvo_50_2">#REF!</definedName>
    <definedName name="Kvo_50_3">#REF!</definedName>
    <definedName name="Kvo_50_4">NA()</definedName>
    <definedName name="Kvo_50_5">#REF!</definedName>
    <definedName name="Kvo_50_6">#REF!</definedName>
    <definedName name="Kvo_50_7">#REF!</definedName>
    <definedName name="Kvo_51">#REF!</definedName>
    <definedName name="Kvo_51_1">#REF!</definedName>
    <definedName name="Kvo_51_2">#REF!</definedName>
    <definedName name="Kvo_51_3">#REF!</definedName>
    <definedName name="Kvo_51_4">NA()</definedName>
    <definedName name="Kvo_51_5">#REF!</definedName>
    <definedName name="Kvo_51_6">#REF!</definedName>
    <definedName name="Kvo_51_7">#REF!</definedName>
    <definedName name="Kvo_52">#REF!</definedName>
    <definedName name="Kvo_52_1">#REF!</definedName>
    <definedName name="Kvo_52_2">#REF!</definedName>
    <definedName name="Kvo_52_3">#REF!</definedName>
    <definedName name="Kvo_52_4">NA()</definedName>
    <definedName name="Kvo_52_5">#REF!</definedName>
    <definedName name="Kvo_52_6">#REF!</definedName>
    <definedName name="Kvo_52_7">#REF!</definedName>
    <definedName name="Kvo_53">#REF!</definedName>
    <definedName name="Kvo_53_1">#REF!</definedName>
    <definedName name="Kvo_53_2">#REF!</definedName>
    <definedName name="Kvo_53_3">#REF!</definedName>
    <definedName name="Kvo_53_4">NA()</definedName>
    <definedName name="Kvo_53_5">#REF!</definedName>
    <definedName name="Kvo_53_6">#REF!</definedName>
    <definedName name="Kvo_53_7">#REF!</definedName>
    <definedName name="Kvo_6">#REF!</definedName>
    <definedName name="Kvo_7">#REF!</definedName>
    <definedName name="ListeFFAM">'[7]Liste FFAM'!$A$2:$AC$57</definedName>
    <definedName name="ListePilotes">'[7]Liste pilotes'!$A$2:$P$57</definedName>
    <definedName name="NB_juges">#REF!</definedName>
    <definedName name="NB_juges_1">#REF!</definedName>
    <definedName name="NB_juges_2">#REF!</definedName>
    <definedName name="NB_juges_3">#REF!</definedName>
    <definedName name="NB_juges_4">NA()</definedName>
    <definedName name="NB_juges_5">#REF!</definedName>
    <definedName name="NB_juges_6">#REF!</definedName>
    <definedName name="NB_juges_7">#REF!</definedName>
    <definedName name="NC">#REF!</definedName>
    <definedName name="NC_1">'[1]vol 1 juges F4C'!$H$2</definedName>
    <definedName name="NC_2">#REF!</definedName>
    <definedName name="NC_3">#REF!</definedName>
    <definedName name="NC_4">#REF!</definedName>
    <definedName name="NC_5">#REF!</definedName>
    <definedName name="NC_6">NA()</definedName>
    <definedName name="NJ">#REF!</definedName>
    <definedName name="NJ_1">'[1]vol 1 juges F4C'!$D$2</definedName>
    <definedName name="NJ_2">#REF!</definedName>
    <definedName name="NJ_3">#REF!</definedName>
    <definedName name="NJ_4">#REF!</definedName>
    <definedName name="NJ_5">#REF!</definedName>
    <definedName name="NJ_6">NA()</definedName>
    <definedName name="Pil">#REF!</definedName>
    <definedName name="Pil_1">#REF!</definedName>
    <definedName name="Pil_2">#REF!</definedName>
    <definedName name="Pil_3">#REF!</definedName>
    <definedName name="Pil_30">#REF!</definedName>
    <definedName name="Pil_30_1">#REF!</definedName>
    <definedName name="Pil_30_2">#REF!</definedName>
    <definedName name="Pil_30_3">#REF!</definedName>
    <definedName name="Pil_30_4">NA()</definedName>
    <definedName name="Pil_30_5">#REF!</definedName>
    <definedName name="Pil_30_6">#REF!</definedName>
    <definedName name="Pil_30_7">#REF!</definedName>
    <definedName name="Pil_31">#REF!</definedName>
    <definedName name="Pil_31_1">#REF!</definedName>
    <definedName name="Pil_31_2">#REF!</definedName>
    <definedName name="Pil_31_3">#REF!</definedName>
    <definedName name="Pil_31_4">NA()</definedName>
    <definedName name="Pil_31_5">#REF!</definedName>
    <definedName name="Pil_31_6">#REF!</definedName>
    <definedName name="Pil_31_7">#REF!</definedName>
    <definedName name="Pil_32">#REF!</definedName>
    <definedName name="Pil_32_1">#REF!</definedName>
    <definedName name="Pil_32_2">#REF!</definedName>
    <definedName name="Pil_32_3">#REF!</definedName>
    <definedName name="Pil_32_4">NA()</definedName>
    <definedName name="Pil_32_5">#REF!</definedName>
    <definedName name="Pil_32_6">#REF!</definedName>
    <definedName name="Pil_32_7">#REF!</definedName>
    <definedName name="Pil_33">#REF!</definedName>
    <definedName name="Pil_33_1">#REF!</definedName>
    <definedName name="Pil_33_2">#REF!</definedName>
    <definedName name="Pil_33_3">#REF!</definedName>
    <definedName name="Pil_33_4">NA()</definedName>
    <definedName name="Pil_33_5">#REF!</definedName>
    <definedName name="Pil_33_6">#REF!</definedName>
    <definedName name="Pil_33_7">#REF!</definedName>
    <definedName name="Pil_34">#REF!</definedName>
    <definedName name="Pil_34_1">#REF!</definedName>
    <definedName name="Pil_34_2">#REF!</definedName>
    <definedName name="Pil_34_3">#REF!</definedName>
    <definedName name="Pil_34_4">NA()</definedName>
    <definedName name="Pil_34_5">#REF!</definedName>
    <definedName name="Pil_34_6">#REF!</definedName>
    <definedName name="Pil_34_7">#REF!</definedName>
    <definedName name="Pil_35">#REF!</definedName>
    <definedName name="Pil_35_1">#REF!</definedName>
    <definedName name="Pil_35_2">#REF!</definedName>
    <definedName name="Pil_35_3">#REF!</definedName>
    <definedName name="Pil_35_4">NA()</definedName>
    <definedName name="Pil_35_5">#REF!</definedName>
    <definedName name="Pil_35_6">#REF!</definedName>
    <definedName name="Pil_35_7">#REF!</definedName>
    <definedName name="Pil_36">#REF!</definedName>
    <definedName name="Pil_36_1">#REF!</definedName>
    <definedName name="Pil_36_2">#REF!</definedName>
    <definedName name="Pil_36_3">#REF!</definedName>
    <definedName name="Pil_36_4">NA()</definedName>
    <definedName name="Pil_36_5">#REF!</definedName>
    <definedName name="Pil_36_6">#REF!</definedName>
    <definedName name="Pil_36_7">#REF!</definedName>
    <definedName name="Pil_37">#REF!</definedName>
    <definedName name="Pil_37_1">#REF!</definedName>
    <definedName name="Pil_37_2">#REF!</definedName>
    <definedName name="Pil_37_3">#REF!</definedName>
    <definedName name="Pil_37_4">NA()</definedName>
    <definedName name="Pil_37_5">#REF!</definedName>
    <definedName name="Pil_37_6">#REF!</definedName>
    <definedName name="Pil_37_7">#REF!</definedName>
    <definedName name="Pil_38">#REF!</definedName>
    <definedName name="Pil_38_1">#REF!</definedName>
    <definedName name="Pil_38_2">#REF!</definedName>
    <definedName name="Pil_38_3">#REF!</definedName>
    <definedName name="Pil_38_4">NA()</definedName>
    <definedName name="Pil_38_5">#REF!</definedName>
    <definedName name="Pil_38_6">#REF!</definedName>
    <definedName name="Pil_38_7">#REF!</definedName>
    <definedName name="Pil_39">#REF!</definedName>
    <definedName name="Pil_39_1">#REF!</definedName>
    <definedName name="Pil_39_2">#REF!</definedName>
    <definedName name="Pil_39_3">#REF!</definedName>
    <definedName name="Pil_39_4">NA()</definedName>
    <definedName name="Pil_39_5">#REF!</definedName>
    <definedName name="Pil_39_6">#REF!</definedName>
    <definedName name="Pil_39_7">#REF!</definedName>
    <definedName name="Pil_4">NA()</definedName>
    <definedName name="Pil_40">#REF!</definedName>
    <definedName name="Pil_40_1">#REF!</definedName>
    <definedName name="Pil_40_2">#REF!</definedName>
    <definedName name="Pil_40_3">#REF!</definedName>
    <definedName name="Pil_40_4">NA()</definedName>
    <definedName name="Pil_40_5">#REF!</definedName>
    <definedName name="Pil_40_6">#REF!</definedName>
    <definedName name="Pil_40_7">#REF!</definedName>
    <definedName name="Pil_41">#REF!</definedName>
    <definedName name="Pil_41_1">#REF!</definedName>
    <definedName name="Pil_41_2">#REF!</definedName>
    <definedName name="Pil_41_3">#REF!</definedName>
    <definedName name="Pil_41_4">NA()</definedName>
    <definedName name="Pil_41_5">#REF!</definedName>
    <definedName name="Pil_41_6">#REF!</definedName>
    <definedName name="Pil_41_7">#REF!</definedName>
    <definedName name="Pil_42">#REF!</definedName>
    <definedName name="Pil_42_1">#REF!</definedName>
    <definedName name="Pil_42_2">#REF!</definedName>
    <definedName name="Pil_42_3">#REF!</definedName>
    <definedName name="Pil_42_4">NA()</definedName>
    <definedName name="Pil_42_5">#REF!</definedName>
    <definedName name="Pil_42_6">#REF!</definedName>
    <definedName name="Pil_42_7">#REF!</definedName>
    <definedName name="Pil_43">#REF!</definedName>
    <definedName name="Pil_43_1">#REF!</definedName>
    <definedName name="Pil_43_2">#REF!</definedName>
    <definedName name="Pil_43_3">#REF!</definedName>
    <definedName name="Pil_43_4">NA()</definedName>
    <definedName name="Pil_43_5">#REF!</definedName>
    <definedName name="Pil_43_6">#REF!</definedName>
    <definedName name="Pil_43_7">#REF!</definedName>
    <definedName name="Pil_44">#REF!</definedName>
    <definedName name="Pil_44_1">#REF!</definedName>
    <definedName name="Pil_44_2">#REF!</definedName>
    <definedName name="Pil_44_3">#REF!</definedName>
    <definedName name="Pil_44_4">NA()</definedName>
    <definedName name="Pil_44_5">#REF!</definedName>
    <definedName name="Pil_44_6">#REF!</definedName>
    <definedName name="Pil_44_7">#REF!</definedName>
    <definedName name="Pil_45">#REF!</definedName>
    <definedName name="Pil_45_1">#REF!</definedName>
    <definedName name="Pil_45_2">#REF!</definedName>
    <definedName name="Pil_45_3">#REF!</definedName>
    <definedName name="Pil_45_4">NA()</definedName>
    <definedName name="Pil_45_5">#REF!</definedName>
    <definedName name="Pil_45_6">#REF!</definedName>
    <definedName name="Pil_45_7">#REF!</definedName>
    <definedName name="Pil_46">#REF!</definedName>
    <definedName name="Pil_46_1">#REF!</definedName>
    <definedName name="Pil_46_2">#REF!</definedName>
    <definedName name="Pil_46_3">#REF!</definedName>
    <definedName name="Pil_46_4">NA()</definedName>
    <definedName name="Pil_46_5">#REF!</definedName>
    <definedName name="Pil_46_6">#REF!</definedName>
    <definedName name="Pil_46_7">#REF!</definedName>
    <definedName name="Pil_47">#REF!</definedName>
    <definedName name="Pil_47_1">#REF!</definedName>
    <definedName name="Pil_47_2">#REF!</definedName>
    <definedName name="Pil_47_3">#REF!</definedName>
    <definedName name="Pil_47_4">NA()</definedName>
    <definedName name="Pil_47_5">#REF!</definedName>
    <definedName name="Pil_47_6">#REF!</definedName>
    <definedName name="Pil_47_7">#REF!</definedName>
    <definedName name="Pil_48">#REF!</definedName>
    <definedName name="Pil_48_1">#REF!</definedName>
    <definedName name="Pil_48_2">#REF!</definedName>
    <definedName name="Pil_48_3">#REF!</definedName>
    <definedName name="Pil_48_4">NA()</definedName>
    <definedName name="Pil_48_5">#REF!</definedName>
    <definedName name="Pil_48_6">#REF!</definedName>
    <definedName name="Pil_48_7">#REF!</definedName>
    <definedName name="Pil_49">#REF!</definedName>
    <definedName name="Pil_49_1">#REF!</definedName>
    <definedName name="Pil_49_2">#REF!</definedName>
    <definedName name="Pil_49_3">#REF!</definedName>
    <definedName name="Pil_49_4">NA()</definedName>
    <definedName name="Pil_49_5">#REF!</definedName>
    <definedName name="Pil_49_6">#REF!</definedName>
    <definedName name="Pil_49_7">#REF!</definedName>
    <definedName name="Pil_5">#REF!</definedName>
    <definedName name="Pil_50">#REF!</definedName>
    <definedName name="Pil_50_1">#REF!</definedName>
    <definedName name="Pil_50_2">#REF!</definedName>
    <definedName name="Pil_50_3">#REF!</definedName>
    <definedName name="Pil_50_4">NA()</definedName>
    <definedName name="Pil_50_5">#REF!</definedName>
    <definedName name="Pil_50_6">#REF!</definedName>
    <definedName name="Pil_50_7">#REF!</definedName>
    <definedName name="Pil_51">#REF!</definedName>
    <definedName name="Pil_51_1">#REF!</definedName>
    <definedName name="Pil_51_2">#REF!</definedName>
    <definedName name="Pil_51_3">#REF!</definedName>
    <definedName name="Pil_51_4">NA()</definedName>
    <definedName name="Pil_51_5">#REF!</definedName>
    <definedName name="Pil_51_6">#REF!</definedName>
    <definedName name="Pil_51_7">#REF!</definedName>
    <definedName name="Pil_52">#REF!</definedName>
    <definedName name="Pil_52_1">#REF!</definedName>
    <definedName name="Pil_52_2">#REF!</definedName>
    <definedName name="Pil_52_3">#REF!</definedName>
    <definedName name="Pil_52_4">NA()</definedName>
    <definedName name="Pil_52_5">#REF!</definedName>
    <definedName name="Pil_52_6">#REF!</definedName>
    <definedName name="Pil_52_7">#REF!</definedName>
    <definedName name="Pil_53">#REF!</definedName>
    <definedName name="Pil_53_1">#REF!</definedName>
    <definedName name="Pil_53_2">#REF!</definedName>
    <definedName name="Pil_53_3">#REF!</definedName>
    <definedName name="Pil_53_4">NA()</definedName>
    <definedName name="Pil_53_5">#REF!</definedName>
    <definedName name="Pil_53_6">#REF!</definedName>
    <definedName name="Pil_53_7">#REF!</definedName>
    <definedName name="Pil_6">#REF!</definedName>
    <definedName name="Pil_7">#REF!</definedName>
    <definedName name="Pilo">#REF!</definedName>
    <definedName name="Pilo_1">#REF!</definedName>
    <definedName name="Pilo_2">#REF!</definedName>
    <definedName name="Pilo_3">#REF!</definedName>
    <definedName name="Pilo_30">#REF!</definedName>
    <definedName name="Pilo_30_1">#REF!</definedName>
    <definedName name="Pilo_30_2">#REF!</definedName>
    <definedName name="Pilo_30_3">#REF!</definedName>
    <definedName name="Pilo_30_4">NA()</definedName>
    <definedName name="Pilo_30_5">#REF!</definedName>
    <definedName name="Pilo_30_6">#REF!</definedName>
    <definedName name="Pilo_30_7">#REF!</definedName>
    <definedName name="Pilo_31">#REF!</definedName>
    <definedName name="Pilo_31_1">#REF!</definedName>
    <definedName name="Pilo_31_2">#REF!</definedName>
    <definedName name="Pilo_31_3">#REF!</definedName>
    <definedName name="Pilo_31_4">NA()</definedName>
    <definedName name="Pilo_31_5">#REF!</definedName>
    <definedName name="Pilo_31_6">#REF!</definedName>
    <definedName name="Pilo_31_7">#REF!</definedName>
    <definedName name="Pilo_32">#REF!</definedName>
    <definedName name="Pilo_32_1">#REF!</definedName>
    <definedName name="Pilo_32_2">#REF!</definedName>
    <definedName name="Pilo_32_3">#REF!</definedName>
    <definedName name="Pilo_32_4">NA()</definedName>
    <definedName name="Pilo_32_5">#REF!</definedName>
    <definedName name="Pilo_32_6">#REF!</definedName>
    <definedName name="Pilo_32_7">#REF!</definedName>
    <definedName name="Pilo_33">#REF!</definedName>
    <definedName name="Pilo_33_1">#REF!</definedName>
    <definedName name="Pilo_33_2">#REF!</definedName>
    <definedName name="Pilo_33_3">#REF!</definedName>
    <definedName name="Pilo_33_4">NA()</definedName>
    <definedName name="Pilo_33_5">#REF!</definedName>
    <definedName name="Pilo_33_6">#REF!</definedName>
    <definedName name="Pilo_33_7">#REF!</definedName>
    <definedName name="Pilo_34">#REF!</definedName>
    <definedName name="Pilo_34_1">#REF!</definedName>
    <definedName name="Pilo_34_2">#REF!</definedName>
    <definedName name="Pilo_34_3">#REF!</definedName>
    <definedName name="Pilo_34_4">NA()</definedName>
    <definedName name="Pilo_34_5">#REF!</definedName>
    <definedName name="Pilo_34_6">#REF!</definedName>
    <definedName name="Pilo_34_7">#REF!</definedName>
    <definedName name="Pilo_35">#REF!</definedName>
    <definedName name="Pilo_35_1">#REF!</definedName>
    <definedName name="Pilo_35_2">#REF!</definedName>
    <definedName name="Pilo_35_3">#REF!</definedName>
    <definedName name="Pilo_35_4">NA()</definedName>
    <definedName name="Pilo_35_5">#REF!</definedName>
    <definedName name="Pilo_35_6">#REF!</definedName>
    <definedName name="Pilo_35_7">#REF!</definedName>
    <definedName name="Pilo_36">#REF!</definedName>
    <definedName name="Pilo_36_1">#REF!</definedName>
    <definedName name="Pilo_36_2">#REF!</definedName>
    <definedName name="Pilo_36_3">#REF!</definedName>
    <definedName name="Pilo_36_4">NA()</definedName>
    <definedName name="Pilo_36_5">#REF!</definedName>
    <definedName name="Pilo_36_6">#REF!</definedName>
    <definedName name="Pilo_36_7">#REF!</definedName>
    <definedName name="Pilo_37">#REF!</definedName>
    <definedName name="Pilo_37_1">#REF!</definedName>
    <definedName name="Pilo_37_2">#REF!</definedName>
    <definedName name="Pilo_37_3">#REF!</definedName>
    <definedName name="Pilo_37_4">NA()</definedName>
    <definedName name="Pilo_37_5">#REF!</definedName>
    <definedName name="Pilo_37_6">#REF!</definedName>
    <definedName name="Pilo_37_7">#REF!</definedName>
    <definedName name="Pilo_38">#REF!</definedName>
    <definedName name="Pilo_38_1">#REF!</definedName>
    <definedName name="Pilo_38_2">#REF!</definedName>
    <definedName name="Pilo_38_3">#REF!</definedName>
    <definedName name="Pilo_38_4">NA()</definedName>
    <definedName name="Pilo_38_5">#REF!</definedName>
    <definedName name="Pilo_38_6">#REF!</definedName>
    <definedName name="Pilo_38_7">#REF!</definedName>
    <definedName name="Pilo_39">#REF!</definedName>
    <definedName name="Pilo_39_1">#REF!</definedName>
    <definedName name="Pilo_39_2">#REF!</definedName>
    <definedName name="Pilo_39_3">#REF!</definedName>
    <definedName name="Pilo_39_4">NA()</definedName>
    <definedName name="Pilo_39_5">#REF!</definedName>
    <definedName name="Pilo_39_6">#REF!</definedName>
    <definedName name="Pilo_39_7">#REF!</definedName>
    <definedName name="Pilo_4">NA()</definedName>
    <definedName name="Pilo_40">#REF!</definedName>
    <definedName name="Pilo_40_1">#REF!</definedName>
    <definedName name="Pilo_40_2">#REF!</definedName>
    <definedName name="Pilo_40_3">#REF!</definedName>
    <definedName name="Pilo_40_4">NA()</definedName>
    <definedName name="Pilo_40_5">#REF!</definedName>
    <definedName name="Pilo_40_6">#REF!</definedName>
    <definedName name="Pilo_40_7">#REF!</definedName>
    <definedName name="Pilo_41">#REF!</definedName>
    <definedName name="Pilo_41_1">#REF!</definedName>
    <definedName name="Pilo_41_2">#REF!</definedName>
    <definedName name="Pilo_41_3">#REF!</definedName>
    <definedName name="Pilo_41_4">NA()</definedName>
    <definedName name="Pilo_41_5">#REF!</definedName>
    <definedName name="Pilo_41_6">#REF!</definedName>
    <definedName name="Pilo_41_7">#REF!</definedName>
    <definedName name="Pilo_42">#REF!</definedName>
    <definedName name="Pilo_42_1">#REF!</definedName>
    <definedName name="Pilo_42_2">#REF!</definedName>
    <definedName name="Pilo_42_3">#REF!</definedName>
    <definedName name="Pilo_42_4">NA()</definedName>
    <definedName name="Pilo_42_5">#REF!</definedName>
    <definedName name="Pilo_42_6">#REF!</definedName>
    <definedName name="Pilo_42_7">#REF!</definedName>
    <definedName name="Pilo_43">#REF!</definedName>
    <definedName name="Pilo_43_1">#REF!</definedName>
    <definedName name="Pilo_43_2">#REF!</definedName>
    <definedName name="Pilo_43_3">#REF!</definedName>
    <definedName name="Pilo_43_4">NA()</definedName>
    <definedName name="Pilo_43_5">#REF!</definedName>
    <definedName name="Pilo_43_6">#REF!</definedName>
    <definedName name="Pilo_43_7">#REF!</definedName>
    <definedName name="Pilo_44">#REF!</definedName>
    <definedName name="Pilo_44_1">#REF!</definedName>
    <definedName name="Pilo_44_2">#REF!</definedName>
    <definedName name="Pilo_44_3">#REF!</definedName>
    <definedName name="Pilo_44_4">NA()</definedName>
    <definedName name="Pilo_44_5">#REF!</definedName>
    <definedName name="Pilo_44_6">#REF!</definedName>
    <definedName name="Pilo_44_7">#REF!</definedName>
    <definedName name="Pilo_45">#REF!</definedName>
    <definedName name="Pilo_45_1">#REF!</definedName>
    <definedName name="Pilo_45_2">#REF!</definedName>
    <definedName name="Pilo_45_3">#REF!</definedName>
    <definedName name="Pilo_45_4">NA()</definedName>
    <definedName name="Pilo_45_5">#REF!</definedName>
    <definedName name="Pilo_45_6">#REF!</definedName>
    <definedName name="Pilo_45_7">#REF!</definedName>
    <definedName name="Pilo_46">#REF!</definedName>
    <definedName name="Pilo_46_1">#REF!</definedName>
    <definedName name="Pilo_46_2">#REF!</definedName>
    <definedName name="Pilo_46_3">#REF!</definedName>
    <definedName name="Pilo_46_4">NA()</definedName>
    <definedName name="Pilo_46_5">#REF!</definedName>
    <definedName name="Pilo_46_6">#REF!</definedName>
    <definedName name="Pilo_46_7">#REF!</definedName>
    <definedName name="Pilo_47">#REF!</definedName>
    <definedName name="Pilo_47_1">#REF!</definedName>
    <definedName name="Pilo_47_2">#REF!</definedName>
    <definedName name="Pilo_47_3">#REF!</definedName>
    <definedName name="Pilo_47_4">NA()</definedName>
    <definedName name="Pilo_47_5">#REF!</definedName>
    <definedName name="Pilo_47_6">#REF!</definedName>
    <definedName name="Pilo_47_7">#REF!</definedName>
    <definedName name="Pilo_48">#REF!</definedName>
    <definedName name="Pilo_48_1">#REF!</definedName>
    <definedName name="Pilo_48_2">#REF!</definedName>
    <definedName name="Pilo_48_3">#REF!</definedName>
    <definedName name="Pilo_48_4">NA()</definedName>
    <definedName name="Pilo_48_5">#REF!</definedName>
    <definedName name="Pilo_48_6">#REF!</definedName>
    <definedName name="Pilo_48_7">#REF!</definedName>
    <definedName name="Pilo_49">#REF!</definedName>
    <definedName name="Pilo_49_1">#REF!</definedName>
    <definedName name="Pilo_49_2">#REF!</definedName>
    <definedName name="Pilo_49_3">#REF!</definedName>
    <definedName name="Pilo_49_4">NA()</definedName>
    <definedName name="Pilo_49_5">#REF!</definedName>
    <definedName name="Pilo_49_6">#REF!</definedName>
    <definedName name="Pilo_49_7">#REF!</definedName>
    <definedName name="Pilo_5">#REF!</definedName>
    <definedName name="Pilo_50">#REF!</definedName>
    <definedName name="Pilo_50_1">#REF!</definedName>
    <definedName name="Pilo_50_2">#REF!</definedName>
    <definedName name="Pilo_50_3">#REF!</definedName>
    <definedName name="Pilo_50_4">NA()</definedName>
    <definedName name="Pilo_50_5">#REF!</definedName>
    <definedName name="Pilo_50_6">#REF!</definedName>
    <definedName name="Pilo_50_7">#REF!</definedName>
    <definedName name="Pilo_51">#REF!</definedName>
    <definedName name="Pilo_51_1">#REF!</definedName>
    <definedName name="Pilo_51_2">#REF!</definedName>
    <definedName name="Pilo_51_3">#REF!</definedName>
    <definedName name="Pilo_51_4">NA()</definedName>
    <definedName name="Pilo_51_5">#REF!</definedName>
    <definedName name="Pilo_51_6">#REF!</definedName>
    <definedName name="Pilo_51_7">#REF!</definedName>
    <definedName name="Pilo_52">#REF!</definedName>
    <definedName name="Pilo_52_1">#REF!</definedName>
    <definedName name="Pilo_52_2">#REF!</definedName>
    <definedName name="Pilo_52_3">#REF!</definedName>
    <definedName name="Pilo_52_4">NA()</definedName>
    <definedName name="Pilo_52_5">#REF!</definedName>
    <definedName name="Pilo_52_6">#REF!</definedName>
    <definedName name="Pilo_52_7">#REF!</definedName>
    <definedName name="Pilo_53">#REF!</definedName>
    <definedName name="Pilo_53_1">#REF!</definedName>
    <definedName name="Pilo_53_2">#REF!</definedName>
    <definedName name="Pilo_53_3">#REF!</definedName>
    <definedName name="Pilo_53_4">NA()</definedName>
    <definedName name="Pilo_53_5">#REF!</definedName>
    <definedName name="Pilo_53_6">#REF!</definedName>
    <definedName name="Pilo_53_7">#REF!</definedName>
    <definedName name="Pilo_6">#REF!</definedName>
    <definedName name="Pilo_7">#REF!</definedName>
    <definedName name="Pilot">#REF!</definedName>
    <definedName name="Pilot_1">#REF!</definedName>
    <definedName name="Pilot_2">#REF!</definedName>
    <definedName name="Pilot_3">#REF!</definedName>
    <definedName name="Pilot_30">#REF!</definedName>
    <definedName name="Pilot_30_1">#REF!</definedName>
    <definedName name="Pilot_30_2">#REF!</definedName>
    <definedName name="Pilot_30_3">#REF!</definedName>
    <definedName name="Pilot_30_4">NA()</definedName>
    <definedName name="Pilot_30_5">#REF!</definedName>
    <definedName name="Pilot_30_6">#REF!</definedName>
    <definedName name="Pilot_30_7">#REF!</definedName>
    <definedName name="Pilot_31">#REF!</definedName>
    <definedName name="Pilot_31_1">#REF!</definedName>
    <definedName name="Pilot_31_2">#REF!</definedName>
    <definedName name="Pilot_31_3">#REF!</definedName>
    <definedName name="Pilot_31_4">NA()</definedName>
    <definedName name="Pilot_31_5">#REF!</definedName>
    <definedName name="Pilot_31_6">#REF!</definedName>
    <definedName name="Pilot_31_7">#REF!</definedName>
    <definedName name="Pilot_32">#REF!</definedName>
    <definedName name="Pilot_32_1">#REF!</definedName>
    <definedName name="Pilot_32_2">#REF!</definedName>
    <definedName name="Pilot_32_3">#REF!</definedName>
    <definedName name="Pilot_32_4">NA()</definedName>
    <definedName name="Pilot_32_5">#REF!</definedName>
    <definedName name="Pilot_32_6">#REF!</definedName>
    <definedName name="Pilot_32_7">#REF!</definedName>
    <definedName name="Pilot_33">#REF!</definedName>
    <definedName name="Pilot_33_1">#REF!</definedName>
    <definedName name="Pilot_33_2">#REF!</definedName>
    <definedName name="Pilot_33_3">#REF!</definedName>
    <definedName name="Pilot_33_4">NA()</definedName>
    <definedName name="Pilot_33_5">#REF!</definedName>
    <definedName name="Pilot_33_6">#REF!</definedName>
    <definedName name="Pilot_33_7">#REF!</definedName>
    <definedName name="Pilot_34">#REF!</definedName>
    <definedName name="Pilot_34_1">#REF!</definedName>
    <definedName name="Pilot_34_2">#REF!</definedName>
    <definedName name="Pilot_34_3">#REF!</definedName>
    <definedName name="Pilot_34_4">NA()</definedName>
    <definedName name="Pilot_34_5">#REF!</definedName>
    <definedName name="Pilot_34_6">#REF!</definedName>
    <definedName name="Pilot_34_7">#REF!</definedName>
    <definedName name="Pilot_35">#REF!</definedName>
    <definedName name="Pilot_35_1">#REF!</definedName>
    <definedName name="Pilot_35_2">#REF!</definedName>
    <definedName name="Pilot_35_3">#REF!</definedName>
    <definedName name="Pilot_35_4">NA()</definedName>
    <definedName name="Pilot_35_5">#REF!</definedName>
    <definedName name="Pilot_35_6">#REF!</definedName>
    <definedName name="Pilot_35_7">#REF!</definedName>
    <definedName name="Pilot_36">#REF!</definedName>
    <definedName name="Pilot_36_1">#REF!</definedName>
    <definedName name="Pilot_36_2">#REF!</definedName>
    <definedName name="Pilot_36_3">#REF!</definedName>
    <definedName name="Pilot_36_4">NA()</definedName>
    <definedName name="Pilot_36_5">#REF!</definedName>
    <definedName name="Pilot_36_6">#REF!</definedName>
    <definedName name="Pilot_36_7">#REF!</definedName>
    <definedName name="Pilot_37">#REF!</definedName>
    <definedName name="Pilot_37_1">#REF!</definedName>
    <definedName name="Pilot_37_2">#REF!</definedName>
    <definedName name="Pilot_37_3">#REF!</definedName>
    <definedName name="Pilot_37_4">NA()</definedName>
    <definedName name="Pilot_37_5">#REF!</definedName>
    <definedName name="Pilot_37_6">#REF!</definedName>
    <definedName name="Pilot_37_7">#REF!</definedName>
    <definedName name="Pilot_38">#REF!</definedName>
    <definedName name="Pilot_38_1">#REF!</definedName>
    <definedName name="Pilot_38_2">#REF!</definedName>
    <definedName name="Pilot_38_3">#REF!</definedName>
    <definedName name="Pilot_38_4">NA()</definedName>
    <definedName name="Pilot_38_5">#REF!</definedName>
    <definedName name="Pilot_38_6">#REF!</definedName>
    <definedName name="Pilot_38_7">#REF!</definedName>
    <definedName name="Pilot_39">#REF!</definedName>
    <definedName name="Pilot_39_1">#REF!</definedName>
    <definedName name="Pilot_39_2">#REF!</definedName>
    <definedName name="Pilot_39_3">#REF!</definedName>
    <definedName name="Pilot_39_4">NA()</definedName>
    <definedName name="Pilot_39_5">#REF!</definedName>
    <definedName name="Pilot_39_6">#REF!</definedName>
    <definedName name="Pilot_39_7">#REF!</definedName>
    <definedName name="Pilot_4">NA()</definedName>
    <definedName name="Pilot_40">#REF!</definedName>
    <definedName name="Pilot_40_1">#REF!</definedName>
    <definedName name="Pilot_40_2">#REF!</definedName>
    <definedName name="Pilot_40_3">#REF!</definedName>
    <definedName name="Pilot_40_4">NA()</definedName>
    <definedName name="Pilot_40_5">#REF!</definedName>
    <definedName name="Pilot_40_6">#REF!</definedName>
    <definedName name="Pilot_40_7">#REF!</definedName>
    <definedName name="Pilot_41">#REF!</definedName>
    <definedName name="Pilot_41_1">#REF!</definedName>
    <definedName name="Pilot_41_2">#REF!</definedName>
    <definedName name="Pilot_41_3">#REF!</definedName>
    <definedName name="Pilot_41_4">NA()</definedName>
    <definedName name="Pilot_41_5">#REF!</definedName>
    <definedName name="Pilot_41_6">#REF!</definedName>
    <definedName name="Pilot_41_7">#REF!</definedName>
    <definedName name="Pilot_42">#REF!</definedName>
    <definedName name="Pilot_42_1">#REF!</definedName>
    <definedName name="Pilot_42_2">#REF!</definedName>
    <definedName name="Pilot_42_3">#REF!</definedName>
    <definedName name="Pilot_42_4">NA()</definedName>
    <definedName name="Pilot_42_5">#REF!</definedName>
    <definedName name="Pilot_42_6">#REF!</definedName>
    <definedName name="Pilot_42_7">#REF!</definedName>
    <definedName name="Pilot_43">#REF!</definedName>
    <definedName name="Pilot_43_1">#REF!</definedName>
    <definedName name="Pilot_43_2">#REF!</definedName>
    <definedName name="Pilot_43_3">#REF!</definedName>
    <definedName name="Pilot_43_4">NA()</definedName>
    <definedName name="Pilot_43_5">#REF!</definedName>
    <definedName name="Pilot_43_6">#REF!</definedName>
    <definedName name="Pilot_43_7">#REF!</definedName>
    <definedName name="Pilot_44">#REF!</definedName>
    <definedName name="Pilot_44_1">#REF!</definedName>
    <definedName name="Pilot_44_2">#REF!</definedName>
    <definedName name="Pilot_44_3">#REF!</definedName>
    <definedName name="Pilot_44_4">NA()</definedName>
    <definedName name="Pilot_44_5">#REF!</definedName>
    <definedName name="Pilot_44_6">#REF!</definedName>
    <definedName name="Pilot_44_7">#REF!</definedName>
    <definedName name="Pilot_45">#REF!</definedName>
    <definedName name="Pilot_45_1">#REF!</definedName>
    <definedName name="Pilot_45_2">#REF!</definedName>
    <definedName name="Pilot_45_3">#REF!</definedName>
    <definedName name="Pilot_45_4">NA()</definedName>
    <definedName name="Pilot_45_5">#REF!</definedName>
    <definedName name="Pilot_45_6">#REF!</definedName>
    <definedName name="Pilot_45_7">#REF!</definedName>
    <definedName name="Pilot_46">#REF!</definedName>
    <definedName name="Pilot_46_1">#REF!</definedName>
    <definedName name="Pilot_46_2">#REF!</definedName>
    <definedName name="Pilot_46_3">#REF!</definedName>
    <definedName name="Pilot_46_4">NA()</definedName>
    <definedName name="Pilot_46_5">#REF!</definedName>
    <definedName name="Pilot_46_6">#REF!</definedName>
    <definedName name="Pilot_46_7">#REF!</definedName>
    <definedName name="Pilot_47">#REF!</definedName>
    <definedName name="Pilot_47_1">#REF!</definedName>
    <definedName name="Pilot_47_2">#REF!</definedName>
    <definedName name="Pilot_47_3">#REF!</definedName>
    <definedName name="Pilot_47_4">NA()</definedName>
    <definedName name="Pilot_47_5">#REF!</definedName>
    <definedName name="Pilot_47_6">#REF!</definedName>
    <definedName name="Pilot_47_7">#REF!</definedName>
    <definedName name="Pilot_48">#REF!</definedName>
    <definedName name="Pilot_48_1">#REF!</definedName>
    <definedName name="Pilot_48_2">#REF!</definedName>
    <definedName name="Pilot_48_3">#REF!</definedName>
    <definedName name="Pilot_48_4">NA()</definedName>
    <definedName name="Pilot_48_5">#REF!</definedName>
    <definedName name="Pilot_48_6">#REF!</definedName>
    <definedName name="Pilot_48_7">#REF!</definedName>
    <definedName name="Pilot_49">#REF!</definedName>
    <definedName name="Pilot_49_1">#REF!</definedName>
    <definedName name="Pilot_49_2">#REF!</definedName>
    <definedName name="Pilot_49_3">#REF!</definedName>
    <definedName name="Pilot_49_4">NA()</definedName>
    <definedName name="Pilot_49_5">#REF!</definedName>
    <definedName name="Pilot_49_6">#REF!</definedName>
    <definedName name="Pilot_49_7">#REF!</definedName>
    <definedName name="Pilot_5">#REF!</definedName>
    <definedName name="Pilot_50">#REF!</definedName>
    <definedName name="Pilot_50_1">#REF!</definedName>
    <definedName name="Pilot_50_2">#REF!</definedName>
    <definedName name="Pilot_50_3">#REF!</definedName>
    <definedName name="Pilot_50_4">NA()</definedName>
    <definedName name="Pilot_50_5">#REF!</definedName>
    <definedName name="Pilot_50_6">#REF!</definedName>
    <definedName name="Pilot_50_7">#REF!</definedName>
    <definedName name="Pilot_51">#REF!</definedName>
    <definedName name="Pilot_51_1">#REF!</definedName>
    <definedName name="Pilot_51_2">#REF!</definedName>
    <definedName name="Pilot_51_3">#REF!</definedName>
    <definedName name="Pilot_51_4">NA()</definedName>
    <definedName name="Pilot_51_5">#REF!</definedName>
    <definedName name="Pilot_51_6">#REF!</definedName>
    <definedName name="Pilot_51_7">#REF!</definedName>
    <definedName name="Pilot_52">#REF!</definedName>
    <definedName name="Pilot_52_1">#REF!</definedName>
    <definedName name="Pilot_52_2">#REF!</definedName>
    <definedName name="Pilot_52_3">#REF!</definedName>
    <definedName name="Pilot_52_4">NA()</definedName>
    <definedName name="Pilot_52_5">#REF!</definedName>
    <definedName name="Pilot_52_6">#REF!</definedName>
    <definedName name="Pilot_52_7">#REF!</definedName>
    <definedName name="Pilot_53">#REF!</definedName>
    <definedName name="Pilot_53_1">#REF!</definedName>
    <definedName name="Pilot_53_2">#REF!</definedName>
    <definedName name="Pilot_53_3">#REF!</definedName>
    <definedName name="Pilot_53_4">NA()</definedName>
    <definedName name="Pilot_53_5">#REF!</definedName>
    <definedName name="Pilot_53_6">#REF!</definedName>
    <definedName name="Pilot_53_7">#REF!</definedName>
    <definedName name="Pilot_6">#REF!</definedName>
    <definedName name="Pilot_7">#REF!</definedName>
    <definedName name="Resultats_ind_details">#REF!</definedName>
    <definedName name="Resultats_ind_details_1">NA()</definedName>
    <definedName name="retenu">#REF!</definedName>
    <definedName name="retenu_1">#REF!</definedName>
    <definedName name="retenu_2">#REF!</definedName>
    <definedName name="retenu_3">#REF!</definedName>
    <definedName name="retenu_4">#REF!</definedName>
    <definedName name="retenu_5">#REF!</definedName>
    <definedName name="retenu_6">NA()</definedName>
    <definedName name="SELE">#REF!</definedName>
    <definedName name="SELE_1">'[1]Sélection F4C'!#REF!</definedName>
    <definedName name="SELE_2">#REF!</definedName>
    <definedName name="SELE_3">#REF!</definedName>
    <definedName name="SELE_4">#REF!</definedName>
    <definedName name="SELE_5">#REF!</definedName>
    <definedName name="SELE_6">NA()</definedName>
    <definedName name="SELEC">#REF!</definedName>
    <definedName name="SELEC_1">'[1]Sélection F4C'!#REF!</definedName>
    <definedName name="SELEC_2">#REF!</definedName>
    <definedName name="SELEC_3">#REF!</definedName>
    <definedName name="SELEC_4">#REF!</definedName>
    <definedName name="SELEC_5">#REF!</definedName>
    <definedName name="SELEC_6">NA()</definedName>
    <definedName name="Statique">#REF!</definedName>
    <definedName name="Statique_2">#REF!</definedName>
    <definedName name="Statique_3">#REF!</definedName>
    <definedName name="Statique_4">#REF!</definedName>
    <definedName name="Statique_5">#REF!</definedName>
    <definedName name="Statique_6">NA()</definedName>
    <definedName name="Total_14">#REF!</definedName>
    <definedName name="Total_14_1">'[1]Sélection F4C'!#REF!</definedName>
    <definedName name="Total_14_2">#REF!</definedName>
    <definedName name="Total_14_3">#REF!</definedName>
    <definedName name="Total_14_4">#REF!</definedName>
    <definedName name="Total_14_5">#REF!</definedName>
    <definedName name="Total_14_6">NA()</definedName>
    <definedName name="Tr">#REF!</definedName>
    <definedName name="Tr_1">#REF!</definedName>
    <definedName name="Tr_2">#REF!</definedName>
    <definedName name="Tr_3">#REF!</definedName>
    <definedName name="Tr_30">#REF!</definedName>
    <definedName name="Tr_30_1">#REF!</definedName>
    <definedName name="Tr_30_2">#REF!</definedName>
    <definedName name="Tr_30_3">#REF!</definedName>
    <definedName name="Tr_30_4">NA()</definedName>
    <definedName name="Tr_30_5">#REF!</definedName>
    <definedName name="Tr_30_6">#REF!</definedName>
    <definedName name="Tr_30_7">#REF!</definedName>
    <definedName name="Tr_31">#REF!</definedName>
    <definedName name="Tr_31_1">#REF!</definedName>
    <definedName name="Tr_31_2">#REF!</definedName>
    <definedName name="Tr_31_3">#REF!</definedName>
    <definedName name="Tr_31_4">NA()</definedName>
    <definedName name="Tr_31_5">#REF!</definedName>
    <definedName name="Tr_31_6">#REF!</definedName>
    <definedName name="Tr_31_7">#REF!</definedName>
    <definedName name="Tr_32">#REF!</definedName>
    <definedName name="Tr_32_1">#REF!</definedName>
    <definedName name="Tr_32_2">#REF!</definedName>
    <definedName name="Tr_32_3">#REF!</definedName>
    <definedName name="Tr_32_4">NA()</definedName>
    <definedName name="Tr_32_5">#REF!</definedName>
    <definedName name="Tr_32_6">#REF!</definedName>
    <definedName name="Tr_32_7">#REF!</definedName>
    <definedName name="Tr_33">#REF!</definedName>
    <definedName name="Tr_33_1">#REF!</definedName>
    <definedName name="Tr_33_2">#REF!</definedName>
    <definedName name="Tr_33_3">#REF!</definedName>
    <definedName name="Tr_33_4">NA()</definedName>
    <definedName name="Tr_33_5">#REF!</definedName>
    <definedName name="Tr_33_6">#REF!</definedName>
    <definedName name="Tr_33_7">#REF!</definedName>
    <definedName name="Tr_34">#REF!</definedName>
    <definedName name="Tr_34_1">#REF!</definedName>
    <definedName name="Tr_34_2">#REF!</definedName>
    <definedName name="Tr_34_3">#REF!</definedName>
    <definedName name="Tr_34_4">NA()</definedName>
    <definedName name="Tr_34_5">#REF!</definedName>
    <definedName name="Tr_34_6">#REF!</definedName>
    <definedName name="Tr_34_7">#REF!</definedName>
    <definedName name="Tr_35">#REF!</definedName>
    <definedName name="Tr_35_1">#REF!</definedName>
    <definedName name="Tr_35_2">#REF!</definedName>
    <definedName name="Tr_35_3">#REF!</definedName>
    <definedName name="Tr_35_4">NA()</definedName>
    <definedName name="Tr_35_5">#REF!</definedName>
    <definedName name="Tr_35_6">#REF!</definedName>
    <definedName name="Tr_35_7">#REF!</definedName>
    <definedName name="Tr_36">#REF!</definedName>
    <definedName name="Tr_36_1">#REF!</definedName>
    <definedName name="Tr_36_2">#REF!</definedName>
    <definedName name="Tr_36_3">#REF!</definedName>
    <definedName name="Tr_36_4">NA()</definedName>
    <definedName name="Tr_36_5">#REF!</definedName>
    <definedName name="Tr_36_6">#REF!</definedName>
    <definedName name="Tr_36_7">#REF!</definedName>
    <definedName name="Tr_37">#REF!</definedName>
    <definedName name="Tr_37_1">#REF!</definedName>
    <definedName name="Tr_37_2">#REF!</definedName>
    <definedName name="Tr_37_3">#REF!</definedName>
    <definedName name="Tr_37_4">NA()</definedName>
    <definedName name="Tr_37_5">#REF!</definedName>
    <definedName name="Tr_37_6">#REF!</definedName>
    <definedName name="Tr_37_7">#REF!</definedName>
    <definedName name="Tr_38">#REF!</definedName>
    <definedName name="Tr_38_1">#REF!</definedName>
    <definedName name="Tr_38_2">#REF!</definedName>
    <definedName name="Tr_38_3">#REF!</definedName>
    <definedName name="Tr_38_4">NA()</definedName>
    <definedName name="Tr_38_5">#REF!</definedName>
    <definedName name="Tr_38_6">#REF!</definedName>
    <definedName name="Tr_38_7">#REF!</definedName>
    <definedName name="Tr_39">#REF!</definedName>
    <definedName name="Tr_39_1">#REF!</definedName>
    <definedName name="Tr_39_2">#REF!</definedName>
    <definedName name="Tr_39_3">#REF!</definedName>
    <definedName name="Tr_39_4">NA()</definedName>
    <definedName name="Tr_39_5">#REF!</definedName>
    <definedName name="Tr_39_6">#REF!</definedName>
    <definedName name="Tr_39_7">#REF!</definedName>
    <definedName name="Tr_4">NA()</definedName>
    <definedName name="Tr_40">#REF!</definedName>
    <definedName name="Tr_40_1">#REF!</definedName>
    <definedName name="Tr_40_2">#REF!</definedName>
    <definedName name="Tr_40_3">#REF!</definedName>
    <definedName name="Tr_40_4">NA()</definedName>
    <definedName name="Tr_40_5">#REF!</definedName>
    <definedName name="Tr_40_6">#REF!</definedName>
    <definedName name="Tr_40_7">#REF!</definedName>
    <definedName name="Tr_41">#REF!</definedName>
    <definedName name="Tr_41_1">#REF!</definedName>
    <definedName name="Tr_41_2">#REF!</definedName>
    <definedName name="Tr_41_3">#REF!</definedName>
    <definedName name="Tr_41_4">NA()</definedName>
    <definedName name="Tr_41_5">#REF!</definedName>
    <definedName name="Tr_41_6">#REF!</definedName>
    <definedName name="Tr_41_7">#REF!</definedName>
    <definedName name="Tr_42">#REF!</definedName>
    <definedName name="Tr_42_1">#REF!</definedName>
    <definedName name="Tr_42_2">#REF!</definedName>
    <definedName name="Tr_42_3">#REF!</definedName>
    <definedName name="Tr_42_4">NA()</definedName>
    <definedName name="Tr_42_5">#REF!</definedName>
    <definedName name="Tr_42_6">#REF!</definedName>
    <definedName name="Tr_42_7">#REF!</definedName>
    <definedName name="Tr_43">#REF!</definedName>
    <definedName name="Tr_43_1">#REF!</definedName>
    <definedName name="Tr_43_2">#REF!</definedName>
    <definedName name="Tr_43_3">#REF!</definedName>
    <definedName name="Tr_43_4">NA()</definedName>
    <definedName name="Tr_43_5">#REF!</definedName>
    <definedName name="Tr_43_6">#REF!</definedName>
    <definedName name="Tr_43_7">#REF!</definedName>
    <definedName name="Tr_44">#REF!</definedName>
    <definedName name="Tr_44_1">#REF!</definedName>
    <definedName name="Tr_44_2">#REF!</definedName>
    <definedName name="Tr_44_3">#REF!</definedName>
    <definedName name="Tr_44_4">NA()</definedName>
    <definedName name="Tr_44_5">#REF!</definedName>
    <definedName name="Tr_44_6">#REF!</definedName>
    <definedName name="Tr_44_7">#REF!</definedName>
    <definedName name="Tr_45">#REF!</definedName>
    <definedName name="Tr_45_1">#REF!</definedName>
    <definedName name="Tr_45_2">#REF!</definedName>
    <definedName name="Tr_45_3">#REF!</definedName>
    <definedName name="Tr_45_4">NA()</definedName>
    <definedName name="Tr_45_5">#REF!</definedName>
    <definedName name="Tr_45_6">#REF!</definedName>
    <definedName name="Tr_45_7">#REF!</definedName>
    <definedName name="Tr_46">#REF!</definedName>
    <definedName name="Tr_46_1">#REF!</definedName>
    <definedName name="Tr_46_2">#REF!</definedName>
    <definedName name="Tr_46_3">#REF!</definedName>
    <definedName name="Tr_46_4">NA()</definedName>
    <definedName name="Tr_46_5">#REF!</definedName>
    <definedName name="Tr_46_6">#REF!</definedName>
    <definedName name="Tr_46_7">#REF!</definedName>
    <definedName name="Tr_47">#REF!</definedName>
    <definedName name="Tr_47_1">#REF!</definedName>
    <definedName name="Tr_47_2">#REF!</definedName>
    <definedName name="Tr_47_3">#REF!</definedName>
    <definedName name="Tr_47_4">NA()</definedName>
    <definedName name="Tr_47_5">#REF!</definedName>
    <definedName name="Tr_47_6">#REF!</definedName>
    <definedName name="Tr_47_7">#REF!</definedName>
    <definedName name="Tr_48">#REF!</definedName>
    <definedName name="Tr_48_1">#REF!</definedName>
    <definedName name="Tr_48_2">#REF!</definedName>
    <definedName name="Tr_48_3">#REF!</definedName>
    <definedName name="Tr_48_4">NA()</definedName>
    <definedName name="Tr_48_5">#REF!</definedName>
    <definedName name="Tr_48_6">#REF!</definedName>
    <definedName name="Tr_48_7">#REF!</definedName>
    <definedName name="Tr_49">#REF!</definedName>
    <definedName name="Tr_49_1">#REF!</definedName>
    <definedName name="Tr_49_2">#REF!</definedName>
    <definedName name="Tr_49_3">#REF!</definedName>
    <definedName name="Tr_49_4">NA()</definedName>
    <definedName name="Tr_49_5">#REF!</definedName>
    <definedName name="Tr_49_6">#REF!</definedName>
    <definedName name="Tr_49_7">#REF!</definedName>
    <definedName name="Tr_5">#REF!</definedName>
    <definedName name="Tr_50">#REF!</definedName>
    <definedName name="Tr_50_1">#REF!</definedName>
    <definedName name="Tr_50_2">#REF!</definedName>
    <definedName name="Tr_50_3">#REF!</definedName>
    <definedName name="Tr_50_4">NA()</definedName>
    <definedName name="Tr_50_5">#REF!</definedName>
    <definedName name="Tr_50_6">#REF!</definedName>
    <definedName name="Tr_50_7">#REF!</definedName>
    <definedName name="Tr_51">#REF!</definedName>
    <definedName name="Tr_51_1">#REF!</definedName>
    <definedName name="Tr_51_2">#REF!</definedName>
    <definedName name="Tr_51_3">#REF!</definedName>
    <definedName name="Tr_51_4">NA()</definedName>
    <definedName name="Tr_51_5">#REF!</definedName>
    <definedName name="Tr_51_6">#REF!</definedName>
    <definedName name="Tr_51_7">#REF!</definedName>
    <definedName name="Tr_52">#REF!</definedName>
    <definedName name="Tr_52_1">#REF!</definedName>
    <definedName name="Tr_52_2">#REF!</definedName>
    <definedName name="Tr_52_3">#REF!</definedName>
    <definedName name="Tr_52_4">NA()</definedName>
    <definedName name="Tr_52_5">#REF!</definedName>
    <definedName name="Tr_52_6">#REF!</definedName>
    <definedName name="Tr_52_7">#REF!</definedName>
    <definedName name="Tr_53">#REF!</definedName>
    <definedName name="Tr_53_1">#REF!</definedName>
    <definedName name="Tr_53_2">#REF!</definedName>
    <definedName name="Tr_53_3">#REF!</definedName>
    <definedName name="Tr_53_4">NA()</definedName>
    <definedName name="Tr_53_5">#REF!</definedName>
    <definedName name="Tr_53_6">#REF!</definedName>
    <definedName name="Tr_53_7">#REF!</definedName>
    <definedName name="Tr_6">#REF!</definedName>
    <definedName name="Tr_7">#REF!</definedName>
    <definedName name="Tra">#REF!</definedName>
    <definedName name="Tra_1">#REF!</definedName>
    <definedName name="Tra_2">#REF!</definedName>
    <definedName name="Tra_3">#REF!</definedName>
    <definedName name="Tra_30">#REF!</definedName>
    <definedName name="Tra_30_1">#REF!</definedName>
    <definedName name="Tra_30_2">#REF!</definedName>
    <definedName name="Tra_30_3">#REF!</definedName>
    <definedName name="Tra_30_4">NA()</definedName>
    <definedName name="Tra_30_5">#REF!</definedName>
    <definedName name="Tra_30_6">#REF!</definedName>
    <definedName name="Tra_30_7">#REF!</definedName>
    <definedName name="Tra_31">#REF!</definedName>
    <definedName name="Tra_31_1">#REF!</definedName>
    <definedName name="Tra_31_2">#REF!</definedName>
    <definedName name="Tra_31_3">#REF!</definedName>
    <definedName name="Tra_31_4">NA()</definedName>
    <definedName name="Tra_31_5">#REF!</definedName>
    <definedName name="Tra_31_6">#REF!</definedName>
    <definedName name="Tra_31_7">#REF!</definedName>
    <definedName name="Tra_32">#REF!</definedName>
    <definedName name="Tra_32_1">#REF!</definedName>
    <definedName name="Tra_32_2">#REF!</definedName>
    <definedName name="Tra_32_3">#REF!</definedName>
    <definedName name="Tra_32_4">NA()</definedName>
    <definedName name="Tra_32_5">#REF!</definedName>
    <definedName name="Tra_32_6">#REF!</definedName>
    <definedName name="Tra_32_7">#REF!</definedName>
    <definedName name="Tra_33">#REF!</definedName>
    <definedName name="Tra_33_1">#REF!</definedName>
    <definedName name="Tra_33_2">#REF!</definedName>
    <definedName name="Tra_33_3">#REF!</definedName>
    <definedName name="Tra_33_4">NA()</definedName>
    <definedName name="Tra_33_5">#REF!</definedName>
    <definedName name="Tra_33_6">#REF!</definedName>
    <definedName name="Tra_33_7">#REF!</definedName>
    <definedName name="Tra_34">#REF!</definedName>
    <definedName name="Tra_34_1">#REF!</definedName>
    <definedName name="Tra_34_2">#REF!</definedName>
    <definedName name="Tra_34_3">#REF!</definedName>
    <definedName name="Tra_34_4">NA()</definedName>
    <definedName name="Tra_34_5">#REF!</definedName>
    <definedName name="Tra_34_6">#REF!</definedName>
    <definedName name="Tra_34_7">#REF!</definedName>
    <definedName name="Tra_35">#REF!</definedName>
    <definedName name="Tra_35_1">#REF!</definedName>
    <definedName name="Tra_35_2">#REF!</definedName>
    <definedName name="Tra_35_3">#REF!</definedName>
    <definedName name="Tra_35_4">NA()</definedName>
    <definedName name="Tra_35_5">#REF!</definedName>
    <definedName name="Tra_35_6">#REF!</definedName>
    <definedName name="Tra_35_7">#REF!</definedName>
    <definedName name="Tra_36">#REF!</definedName>
    <definedName name="Tra_36_1">#REF!</definedName>
    <definedName name="Tra_36_2">#REF!</definedName>
    <definedName name="Tra_36_3">#REF!</definedName>
    <definedName name="Tra_36_4">NA()</definedName>
    <definedName name="Tra_36_5">#REF!</definedName>
    <definedName name="Tra_36_6">#REF!</definedName>
    <definedName name="Tra_36_7">#REF!</definedName>
    <definedName name="Tra_37">#REF!</definedName>
    <definedName name="Tra_37_1">#REF!</definedName>
    <definedName name="Tra_37_2">#REF!</definedName>
    <definedName name="Tra_37_3">#REF!</definedName>
    <definedName name="Tra_37_4">NA()</definedName>
    <definedName name="Tra_37_5">#REF!</definedName>
    <definedName name="Tra_37_6">#REF!</definedName>
    <definedName name="Tra_37_7">#REF!</definedName>
    <definedName name="Tra_38">#REF!</definedName>
    <definedName name="Tra_38_1">#REF!</definedName>
    <definedName name="Tra_38_2">#REF!</definedName>
    <definedName name="Tra_38_3">#REF!</definedName>
    <definedName name="Tra_38_4">NA()</definedName>
    <definedName name="Tra_38_5">#REF!</definedName>
    <definedName name="Tra_38_6">#REF!</definedName>
    <definedName name="Tra_38_7">#REF!</definedName>
    <definedName name="Tra_39">#REF!</definedName>
    <definedName name="Tra_39_1">#REF!</definedName>
    <definedName name="Tra_39_2">#REF!</definedName>
    <definedName name="Tra_39_3">#REF!</definedName>
    <definedName name="Tra_39_4">NA()</definedName>
    <definedName name="Tra_39_5">#REF!</definedName>
    <definedName name="Tra_39_6">#REF!</definedName>
    <definedName name="Tra_39_7">#REF!</definedName>
    <definedName name="Tra_4">NA()</definedName>
    <definedName name="Tra_40">#REF!</definedName>
    <definedName name="Tra_40_1">#REF!</definedName>
    <definedName name="Tra_40_2">#REF!</definedName>
    <definedName name="Tra_40_3">#REF!</definedName>
    <definedName name="Tra_40_4">NA()</definedName>
    <definedName name="Tra_40_5">#REF!</definedName>
    <definedName name="Tra_40_6">#REF!</definedName>
    <definedName name="Tra_40_7">#REF!</definedName>
    <definedName name="Tra_41">#REF!</definedName>
    <definedName name="Tra_41_1">#REF!</definedName>
    <definedName name="Tra_41_2">#REF!</definedName>
    <definedName name="Tra_41_3">#REF!</definedName>
    <definedName name="Tra_41_4">NA()</definedName>
    <definedName name="Tra_41_5">#REF!</definedName>
    <definedName name="Tra_41_6">#REF!</definedName>
    <definedName name="Tra_41_7">#REF!</definedName>
    <definedName name="Tra_42">#REF!</definedName>
    <definedName name="Tra_42_1">#REF!</definedName>
    <definedName name="Tra_42_2">#REF!</definedName>
    <definedName name="Tra_42_3">#REF!</definedName>
    <definedName name="Tra_42_4">NA()</definedName>
    <definedName name="Tra_42_5">#REF!</definedName>
    <definedName name="Tra_42_6">#REF!</definedName>
    <definedName name="Tra_42_7">#REF!</definedName>
    <definedName name="Tra_43">#REF!</definedName>
    <definedName name="Tra_43_1">#REF!</definedName>
    <definedName name="Tra_43_2">#REF!</definedName>
    <definedName name="Tra_43_3">#REF!</definedName>
    <definedName name="Tra_43_4">NA()</definedName>
    <definedName name="Tra_43_5">#REF!</definedName>
    <definedName name="Tra_43_6">#REF!</definedName>
    <definedName name="Tra_43_7">#REF!</definedName>
    <definedName name="Tra_44">#REF!</definedName>
    <definedName name="Tra_44_1">#REF!</definedName>
    <definedName name="Tra_44_2">#REF!</definedName>
    <definedName name="Tra_44_3">#REF!</definedName>
    <definedName name="Tra_44_4">NA()</definedName>
    <definedName name="Tra_44_5">#REF!</definedName>
    <definedName name="Tra_44_6">#REF!</definedName>
    <definedName name="Tra_44_7">#REF!</definedName>
    <definedName name="Tra_45">#REF!</definedName>
    <definedName name="Tra_45_1">#REF!</definedName>
    <definedName name="Tra_45_2">#REF!</definedName>
    <definedName name="Tra_45_3">#REF!</definedName>
    <definedName name="Tra_45_4">NA()</definedName>
    <definedName name="Tra_45_5">#REF!</definedName>
    <definedName name="Tra_45_6">#REF!</definedName>
    <definedName name="Tra_45_7">#REF!</definedName>
    <definedName name="Tra_46">#REF!</definedName>
    <definedName name="Tra_46_1">#REF!</definedName>
    <definedName name="Tra_46_2">#REF!</definedName>
    <definedName name="Tra_46_3">#REF!</definedName>
    <definedName name="Tra_46_4">NA()</definedName>
    <definedName name="Tra_46_5">#REF!</definedName>
    <definedName name="Tra_46_6">#REF!</definedName>
    <definedName name="Tra_46_7">#REF!</definedName>
    <definedName name="Tra_47">#REF!</definedName>
    <definedName name="Tra_47_1">#REF!</definedName>
    <definedName name="Tra_47_2">#REF!</definedName>
    <definedName name="Tra_47_3">#REF!</definedName>
    <definedName name="Tra_47_4">NA()</definedName>
    <definedName name="Tra_47_5">#REF!</definedName>
    <definedName name="Tra_47_6">#REF!</definedName>
    <definedName name="Tra_47_7">#REF!</definedName>
    <definedName name="Tra_48">#REF!</definedName>
    <definedName name="Tra_48_1">#REF!</definedName>
    <definedName name="Tra_48_2">#REF!</definedName>
    <definedName name="Tra_48_3">#REF!</definedName>
    <definedName name="Tra_48_4">NA()</definedName>
    <definedName name="Tra_48_5">#REF!</definedName>
    <definedName name="Tra_48_6">#REF!</definedName>
    <definedName name="Tra_48_7">#REF!</definedName>
    <definedName name="Tra_49">#REF!</definedName>
    <definedName name="Tra_49_1">#REF!</definedName>
    <definedName name="Tra_49_2">#REF!</definedName>
    <definedName name="Tra_49_3">#REF!</definedName>
    <definedName name="Tra_49_4">NA()</definedName>
    <definedName name="Tra_49_5">#REF!</definedName>
    <definedName name="Tra_49_6">#REF!</definedName>
    <definedName name="Tra_49_7">#REF!</definedName>
    <definedName name="Tra_5">#REF!</definedName>
    <definedName name="Tra_50">#REF!</definedName>
    <definedName name="Tra_50_1">#REF!</definedName>
    <definedName name="Tra_50_2">#REF!</definedName>
    <definedName name="Tra_50_3">#REF!</definedName>
    <definedName name="Tra_50_4">NA()</definedName>
    <definedName name="Tra_50_5">#REF!</definedName>
    <definedName name="Tra_50_6">#REF!</definedName>
    <definedName name="Tra_50_7">#REF!</definedName>
    <definedName name="Tra_51">#REF!</definedName>
    <definedName name="Tra_51_1">#REF!</definedName>
    <definedName name="Tra_51_2">#REF!</definedName>
    <definedName name="Tra_51_3">#REF!</definedName>
    <definedName name="Tra_51_4">NA()</definedName>
    <definedName name="Tra_51_5">#REF!</definedName>
    <definedName name="Tra_51_6">#REF!</definedName>
    <definedName name="Tra_51_7">#REF!</definedName>
    <definedName name="Tra_52">#REF!</definedName>
    <definedName name="Tra_52_1">#REF!</definedName>
    <definedName name="Tra_52_2">#REF!</definedName>
    <definedName name="Tra_52_3">#REF!</definedName>
    <definedName name="Tra_52_4">NA()</definedName>
    <definedName name="Tra_52_5">#REF!</definedName>
    <definedName name="Tra_52_6">#REF!</definedName>
    <definedName name="Tra_52_7">#REF!</definedName>
    <definedName name="Tra_53">#REF!</definedName>
    <definedName name="Tra_53_1">#REF!</definedName>
    <definedName name="Tra_53_2">#REF!</definedName>
    <definedName name="Tra_53_3">#REF!</definedName>
    <definedName name="Tra_53_4">NA()</definedName>
    <definedName name="Tra_53_5">#REF!</definedName>
    <definedName name="Tra_53_6">#REF!</definedName>
    <definedName name="Tra_53_7">#REF!</definedName>
    <definedName name="Tra_6">#REF!</definedName>
    <definedName name="Tra_7">#REF!</definedName>
    <definedName name="Trai">#REF!</definedName>
    <definedName name="Trai_1">#REF!</definedName>
    <definedName name="Trai_2">#REF!</definedName>
    <definedName name="Trai_3">#REF!</definedName>
    <definedName name="Trai_30">#REF!</definedName>
    <definedName name="Trai_30_1">#REF!</definedName>
    <definedName name="Trai_30_2">#REF!</definedName>
    <definedName name="Trai_30_3">#REF!</definedName>
    <definedName name="Trai_30_4">NA()</definedName>
    <definedName name="Trai_30_5">#REF!</definedName>
    <definedName name="Trai_30_6">#REF!</definedName>
    <definedName name="Trai_30_7">#REF!</definedName>
    <definedName name="Trai_31">#REF!</definedName>
    <definedName name="Trai_31_1">#REF!</definedName>
    <definedName name="Trai_31_2">#REF!</definedName>
    <definedName name="Trai_31_3">#REF!</definedName>
    <definedName name="Trai_31_4">NA()</definedName>
    <definedName name="Trai_31_5">#REF!</definedName>
    <definedName name="Trai_31_6">#REF!</definedName>
    <definedName name="Trai_31_7">#REF!</definedName>
    <definedName name="Trai_32">#REF!</definedName>
    <definedName name="Trai_32_1">#REF!</definedName>
    <definedName name="Trai_32_2">#REF!</definedName>
    <definedName name="Trai_32_3">#REF!</definedName>
    <definedName name="Trai_32_4">NA()</definedName>
    <definedName name="Trai_32_5">#REF!</definedName>
    <definedName name="Trai_32_6">#REF!</definedName>
    <definedName name="Trai_32_7">#REF!</definedName>
    <definedName name="Trai_33">#REF!</definedName>
    <definedName name="Trai_33_1">#REF!</definedName>
    <definedName name="Trai_33_2">#REF!</definedName>
    <definedName name="Trai_33_3">#REF!</definedName>
    <definedName name="Trai_33_4">NA()</definedName>
    <definedName name="Trai_33_5">#REF!</definedName>
    <definedName name="Trai_33_6">#REF!</definedName>
    <definedName name="Trai_33_7">#REF!</definedName>
    <definedName name="Trai_34">#REF!</definedName>
    <definedName name="Trai_34_1">#REF!</definedName>
    <definedName name="Trai_34_2">#REF!</definedName>
    <definedName name="Trai_34_3">#REF!</definedName>
    <definedName name="Trai_34_4">NA()</definedName>
    <definedName name="Trai_34_5">#REF!</definedName>
    <definedName name="Trai_34_6">#REF!</definedName>
    <definedName name="Trai_34_7">#REF!</definedName>
    <definedName name="Trai_35">#REF!</definedName>
    <definedName name="Trai_35_1">#REF!</definedName>
    <definedName name="Trai_35_2">#REF!</definedName>
    <definedName name="Trai_35_3">#REF!</definedName>
    <definedName name="Trai_35_4">NA()</definedName>
    <definedName name="Trai_35_5">#REF!</definedName>
    <definedName name="Trai_35_6">#REF!</definedName>
    <definedName name="Trai_35_7">#REF!</definedName>
    <definedName name="Trai_36">#REF!</definedName>
    <definedName name="Trai_36_1">#REF!</definedName>
    <definedName name="Trai_36_2">#REF!</definedName>
    <definedName name="Trai_36_3">#REF!</definedName>
    <definedName name="Trai_36_4">NA()</definedName>
    <definedName name="Trai_36_5">#REF!</definedName>
    <definedName name="Trai_36_6">#REF!</definedName>
    <definedName name="Trai_36_7">#REF!</definedName>
    <definedName name="Trai_37">#REF!</definedName>
    <definedName name="Trai_37_1">#REF!</definedName>
    <definedName name="Trai_37_2">#REF!</definedName>
    <definedName name="Trai_37_3">#REF!</definedName>
    <definedName name="Trai_37_4">NA()</definedName>
    <definedName name="Trai_37_5">#REF!</definedName>
    <definedName name="Trai_37_6">#REF!</definedName>
    <definedName name="Trai_37_7">#REF!</definedName>
    <definedName name="Trai_38">#REF!</definedName>
    <definedName name="Trai_38_1">#REF!</definedName>
    <definedName name="Trai_38_2">#REF!</definedName>
    <definedName name="Trai_38_3">#REF!</definedName>
    <definedName name="Trai_38_4">NA()</definedName>
    <definedName name="Trai_38_5">#REF!</definedName>
    <definedName name="Trai_38_6">#REF!</definedName>
    <definedName name="Trai_38_7">#REF!</definedName>
    <definedName name="Trai_39">#REF!</definedName>
    <definedName name="Trai_39_1">#REF!</definedName>
    <definedName name="Trai_39_2">#REF!</definedName>
    <definedName name="Trai_39_3">#REF!</definedName>
    <definedName name="Trai_39_4">NA()</definedName>
    <definedName name="Trai_39_5">#REF!</definedName>
    <definedName name="Trai_39_6">#REF!</definedName>
    <definedName name="Trai_39_7">#REF!</definedName>
    <definedName name="Trai_4">NA()</definedName>
    <definedName name="Trai_40">#REF!</definedName>
    <definedName name="Trai_40_1">#REF!</definedName>
    <definedName name="Trai_40_2">#REF!</definedName>
    <definedName name="Trai_40_3">#REF!</definedName>
    <definedName name="Trai_40_4">NA()</definedName>
    <definedName name="Trai_40_5">#REF!</definedName>
    <definedName name="Trai_40_6">#REF!</definedName>
    <definedName name="Trai_40_7">#REF!</definedName>
    <definedName name="Trai_41">#REF!</definedName>
    <definedName name="Trai_41_1">#REF!</definedName>
    <definedName name="Trai_41_2">#REF!</definedName>
    <definedName name="Trai_41_3">#REF!</definedName>
    <definedName name="Trai_41_4">NA()</definedName>
    <definedName name="Trai_41_5">#REF!</definedName>
    <definedName name="Trai_41_6">#REF!</definedName>
    <definedName name="Trai_41_7">#REF!</definedName>
    <definedName name="Trai_42">#REF!</definedName>
    <definedName name="Trai_42_1">#REF!</definedName>
    <definedName name="Trai_42_2">#REF!</definedName>
    <definedName name="Trai_42_3">#REF!</definedName>
    <definedName name="Trai_42_4">NA()</definedName>
    <definedName name="Trai_42_5">#REF!</definedName>
    <definedName name="Trai_42_6">#REF!</definedName>
    <definedName name="Trai_42_7">#REF!</definedName>
    <definedName name="Trai_43">#REF!</definedName>
    <definedName name="Trai_43_1">#REF!</definedName>
    <definedName name="Trai_43_2">#REF!</definedName>
    <definedName name="Trai_43_3">#REF!</definedName>
    <definedName name="Trai_43_4">NA()</definedName>
    <definedName name="Trai_43_5">#REF!</definedName>
    <definedName name="Trai_43_6">#REF!</definedName>
    <definedName name="Trai_43_7">#REF!</definedName>
    <definedName name="Trai_44">#REF!</definedName>
    <definedName name="Trai_44_1">#REF!</definedName>
    <definedName name="Trai_44_2">#REF!</definedName>
    <definedName name="Trai_44_3">#REF!</definedName>
    <definedName name="Trai_44_4">NA()</definedName>
    <definedName name="Trai_44_5">#REF!</definedName>
    <definedName name="Trai_44_6">#REF!</definedName>
    <definedName name="Trai_44_7">#REF!</definedName>
    <definedName name="Trai_45">#REF!</definedName>
    <definedName name="Trai_45_1">#REF!</definedName>
    <definedName name="Trai_45_2">#REF!</definedName>
    <definedName name="Trai_45_3">#REF!</definedName>
    <definedName name="Trai_45_4">NA()</definedName>
    <definedName name="Trai_45_5">#REF!</definedName>
    <definedName name="Trai_45_6">#REF!</definedName>
    <definedName name="Trai_45_7">#REF!</definedName>
    <definedName name="Trai_46">#REF!</definedName>
    <definedName name="Trai_46_1">#REF!</definedName>
    <definedName name="Trai_46_2">#REF!</definedName>
    <definedName name="Trai_46_3">#REF!</definedName>
    <definedName name="Trai_46_4">NA()</definedName>
    <definedName name="Trai_46_5">#REF!</definedName>
    <definedName name="Trai_46_6">#REF!</definedName>
    <definedName name="Trai_46_7">#REF!</definedName>
    <definedName name="Trai_47">#REF!</definedName>
    <definedName name="Trai_47_1">#REF!</definedName>
    <definedName name="Trai_47_2">#REF!</definedName>
    <definedName name="Trai_47_3">#REF!</definedName>
    <definedName name="Trai_47_4">NA()</definedName>
    <definedName name="Trai_47_5">#REF!</definedName>
    <definedName name="Trai_47_6">#REF!</definedName>
    <definedName name="Trai_47_7">#REF!</definedName>
    <definedName name="Trai_48">#REF!</definedName>
    <definedName name="Trai_48_1">#REF!</definedName>
    <definedName name="Trai_48_2">#REF!</definedName>
    <definedName name="Trai_48_3">#REF!</definedName>
    <definedName name="Trai_48_4">NA()</definedName>
    <definedName name="Trai_48_5">#REF!</definedName>
    <definedName name="Trai_48_6">#REF!</definedName>
    <definedName name="Trai_48_7">#REF!</definedName>
    <definedName name="Trai_49">#REF!</definedName>
    <definedName name="Trai_49_1">#REF!</definedName>
    <definedName name="Trai_49_2">#REF!</definedName>
    <definedName name="Trai_49_3">#REF!</definedName>
    <definedName name="Trai_49_4">NA()</definedName>
    <definedName name="Trai_49_5">#REF!</definedName>
    <definedName name="Trai_49_6">#REF!</definedName>
    <definedName name="Trai_49_7">#REF!</definedName>
    <definedName name="Trai_5">#REF!</definedName>
    <definedName name="Trai_50">#REF!</definedName>
    <definedName name="Trai_50_1">#REF!</definedName>
    <definedName name="Trai_50_2">#REF!</definedName>
    <definedName name="Trai_50_3">#REF!</definedName>
    <definedName name="Trai_50_4">NA()</definedName>
    <definedName name="Trai_50_5">#REF!</definedName>
    <definedName name="Trai_50_6">#REF!</definedName>
    <definedName name="Trai_50_7">#REF!</definedName>
    <definedName name="Trai_51">#REF!</definedName>
    <definedName name="Trai_51_1">#REF!</definedName>
    <definedName name="Trai_51_2">#REF!</definedName>
    <definedName name="Trai_51_3">#REF!</definedName>
    <definedName name="Trai_51_4">NA()</definedName>
    <definedName name="Trai_51_5">#REF!</definedName>
    <definedName name="Trai_51_6">#REF!</definedName>
    <definedName name="Trai_51_7">#REF!</definedName>
    <definedName name="Trai_52">#REF!</definedName>
    <definedName name="Trai_52_1">#REF!</definedName>
    <definedName name="Trai_52_2">#REF!</definedName>
    <definedName name="Trai_52_3">#REF!</definedName>
    <definedName name="Trai_52_4">NA()</definedName>
    <definedName name="Trai_52_5">#REF!</definedName>
    <definedName name="Trai_52_6">#REF!</definedName>
    <definedName name="Trai_52_7">#REF!</definedName>
    <definedName name="Trai_53">#REF!</definedName>
    <definedName name="Trai_53_1">#REF!</definedName>
    <definedName name="Trai_53_2">#REF!</definedName>
    <definedName name="Trai_53_3">#REF!</definedName>
    <definedName name="Trai_53_4">NA()</definedName>
    <definedName name="Trai_53_5">#REF!</definedName>
    <definedName name="Trai_53_6">#REF!</definedName>
    <definedName name="Trai_53_7">#REF!</definedName>
    <definedName name="Trai_6">#REF!</definedName>
    <definedName name="Trai_7">#REF!</definedName>
    <definedName name="UTIL">#REF!</definedName>
    <definedName name="UTIL_2">#REF!</definedName>
    <definedName name="UTIL_3">#REF!</definedName>
    <definedName name="UTIL_4">#REF!</definedName>
    <definedName name="UTIL_5">#REF!</definedName>
    <definedName name="UTIL_6">NA()</definedName>
    <definedName name="UTILER">#REF!</definedName>
    <definedName name="UTILER_1">#REF!</definedName>
    <definedName name="UTILER_2">#REF!</definedName>
    <definedName name="UTILER_3">#REF!</definedName>
    <definedName name="UTILER_4">#REF!</definedName>
    <definedName name="UTILER_5">#REF!</definedName>
    <definedName name="UTILER_6">NA()</definedName>
    <definedName name="vju">#REF!</definedName>
    <definedName name="vju_1">#REF!</definedName>
    <definedName name="vju_2">#REF!</definedName>
    <definedName name="vju_3">#REF!</definedName>
    <definedName name="vju_4">NA()</definedName>
    <definedName name="vju_5">#REF!</definedName>
    <definedName name="vju_6">#REF!</definedName>
    <definedName name="vju_7">#REF!</definedName>
    <definedName name="Vol_3">#REF!</definedName>
    <definedName name="Vol_3_1">#REF!</definedName>
    <definedName name="Vol_3_2">#REF!</definedName>
    <definedName name="Vol_3_3">#REF!</definedName>
    <definedName name="Vol_3_4">#REF!</definedName>
    <definedName name="Vol_3_5">#REF!</definedName>
    <definedName name="Vol_3_6">NA()</definedName>
    <definedName name="Vols">#REF!</definedName>
    <definedName name="Vols_2">#REF!</definedName>
    <definedName name="Vols_3">#REF!</definedName>
    <definedName name="Vols_4">#REF!</definedName>
    <definedName name="Vols_5">#REF!</definedName>
    <definedName name="Vols_6">NA()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7" i="21" l="1"/>
  <c r="S19" i="14"/>
  <c r="S18" i="14"/>
  <c r="S17" i="14"/>
  <c r="S16" i="14"/>
  <c r="H165" i="12"/>
  <c r="H164" i="12"/>
  <c r="G53" i="13"/>
  <c r="G22" i="13"/>
  <c r="G21" i="13"/>
  <c r="G20" i="13"/>
  <c r="G19" i="13"/>
  <c r="G18" i="13"/>
  <c r="G11" i="13"/>
  <c r="G10" i="13"/>
  <c r="G9" i="13"/>
  <c r="G8" i="13"/>
  <c r="G7" i="13"/>
  <c r="O69" i="11"/>
  <c r="M69" i="11"/>
  <c r="K69" i="11"/>
  <c r="I69" i="11"/>
  <c r="H69" i="11"/>
  <c r="G69" i="11"/>
  <c r="F69" i="11"/>
  <c r="E69" i="11"/>
  <c r="D69" i="11"/>
  <c r="O68" i="11"/>
  <c r="M68" i="11"/>
  <c r="K68" i="11"/>
  <c r="I68" i="11"/>
  <c r="H68" i="11"/>
  <c r="G68" i="11"/>
  <c r="F68" i="11"/>
  <c r="E68" i="11"/>
  <c r="D68" i="11"/>
  <c r="O67" i="11"/>
  <c r="M67" i="11"/>
  <c r="K67" i="11"/>
  <c r="I67" i="11"/>
  <c r="H67" i="11"/>
  <c r="G67" i="11"/>
  <c r="F67" i="11"/>
  <c r="E67" i="11"/>
  <c r="D67" i="11"/>
  <c r="O66" i="11"/>
  <c r="M66" i="11"/>
  <c r="K66" i="11"/>
  <c r="I66" i="11"/>
  <c r="H66" i="11"/>
  <c r="G66" i="11"/>
  <c r="F66" i="11"/>
  <c r="E66" i="11"/>
  <c r="D66" i="11"/>
  <c r="O65" i="11"/>
  <c r="M65" i="11"/>
  <c r="K65" i="11"/>
  <c r="I65" i="11"/>
  <c r="H65" i="11"/>
  <c r="G65" i="11"/>
  <c r="F65" i="11"/>
  <c r="E65" i="11"/>
  <c r="D65" i="11"/>
  <c r="V64" i="11"/>
  <c r="T64" i="11"/>
  <c r="O64" i="11"/>
  <c r="M64" i="11"/>
  <c r="K64" i="11"/>
  <c r="I64" i="11"/>
  <c r="H64" i="11"/>
  <c r="G64" i="11"/>
  <c r="F64" i="11"/>
  <c r="E64" i="11"/>
  <c r="D64" i="11"/>
  <c r="V63" i="11"/>
  <c r="T63" i="11"/>
  <c r="O63" i="11"/>
  <c r="M63" i="11"/>
  <c r="K63" i="11"/>
  <c r="I63" i="11"/>
  <c r="H63" i="11"/>
  <c r="G63" i="11"/>
  <c r="F63" i="11"/>
  <c r="E63" i="11"/>
  <c r="D63" i="11"/>
  <c r="V62" i="11"/>
  <c r="T62" i="11"/>
  <c r="O62" i="11"/>
  <c r="M62" i="11"/>
  <c r="K62" i="11"/>
  <c r="I62" i="11"/>
  <c r="H62" i="11"/>
  <c r="G62" i="11"/>
  <c r="F62" i="11"/>
  <c r="E62" i="11"/>
  <c r="D62" i="11"/>
  <c r="V61" i="11"/>
  <c r="T61" i="11"/>
  <c r="O61" i="11"/>
  <c r="M61" i="11"/>
  <c r="K61" i="11"/>
  <c r="I61" i="11"/>
  <c r="H61" i="11"/>
  <c r="G61" i="11"/>
  <c r="F61" i="11"/>
  <c r="E61" i="11"/>
  <c r="D61" i="11"/>
  <c r="V60" i="11"/>
  <c r="T60" i="11"/>
  <c r="O60" i="11"/>
  <c r="M60" i="11"/>
  <c r="K60" i="11"/>
  <c r="I60" i="11"/>
  <c r="H60" i="11"/>
  <c r="G60" i="11"/>
  <c r="F60" i="11"/>
  <c r="E60" i="11"/>
  <c r="D60" i="11"/>
  <c r="O56" i="11"/>
  <c r="M56" i="11"/>
  <c r="K56" i="11"/>
  <c r="I56" i="11"/>
  <c r="H56" i="11"/>
  <c r="G56" i="11"/>
  <c r="F56" i="11"/>
  <c r="E56" i="11"/>
  <c r="D56" i="11"/>
  <c r="O55" i="11"/>
  <c r="M55" i="11"/>
  <c r="K55" i="11"/>
  <c r="I55" i="11"/>
  <c r="H55" i="11"/>
  <c r="G55" i="11"/>
  <c r="F55" i="11"/>
  <c r="E55" i="11"/>
  <c r="D55" i="11"/>
  <c r="O54" i="11"/>
  <c r="M54" i="11"/>
  <c r="K54" i="11"/>
  <c r="I54" i="11"/>
  <c r="H54" i="11"/>
  <c r="G54" i="11"/>
  <c r="F54" i="11"/>
  <c r="E54" i="11"/>
  <c r="D54" i="11"/>
  <c r="O53" i="11"/>
  <c r="M53" i="11"/>
  <c r="K53" i="11"/>
  <c r="I53" i="11"/>
  <c r="H53" i="11"/>
  <c r="G53" i="11"/>
  <c r="F53" i="11"/>
  <c r="E53" i="11"/>
  <c r="D53" i="11"/>
  <c r="O52" i="11"/>
  <c r="M52" i="11"/>
  <c r="K52" i="11"/>
  <c r="I52" i="11"/>
  <c r="H52" i="11"/>
  <c r="G52" i="11"/>
  <c r="F52" i="11"/>
  <c r="E52" i="11"/>
  <c r="D52" i="11"/>
  <c r="O51" i="11"/>
  <c r="M51" i="11"/>
  <c r="K51" i="11"/>
  <c r="I51" i="11"/>
  <c r="H51" i="11"/>
  <c r="G51" i="11"/>
  <c r="F51" i="11"/>
  <c r="E51" i="11"/>
  <c r="D51" i="11"/>
  <c r="O50" i="11"/>
  <c r="M50" i="11"/>
  <c r="K50" i="11"/>
  <c r="I50" i="11"/>
  <c r="H50" i="11"/>
  <c r="G50" i="11"/>
  <c r="F50" i="11"/>
  <c r="E50" i="11"/>
  <c r="D50" i="11"/>
  <c r="O49" i="11"/>
  <c r="M49" i="11"/>
  <c r="K49" i="11"/>
  <c r="I49" i="11"/>
  <c r="H49" i="11"/>
  <c r="G49" i="11"/>
  <c r="F49" i="11"/>
  <c r="E49" i="11"/>
  <c r="D49" i="11"/>
  <c r="O48" i="11"/>
  <c r="M48" i="11"/>
  <c r="K48" i="11"/>
  <c r="I48" i="11"/>
  <c r="H48" i="11"/>
  <c r="G48" i="11"/>
  <c r="F48" i="11"/>
  <c r="E48" i="11"/>
  <c r="D48" i="11"/>
  <c r="O47" i="11"/>
  <c r="M47" i="11"/>
  <c r="K47" i="11"/>
  <c r="I47" i="11"/>
  <c r="H47" i="11"/>
  <c r="G47" i="11"/>
  <c r="F47" i="11"/>
  <c r="E47" i="11"/>
  <c r="D47" i="11"/>
  <c r="O46" i="11"/>
  <c r="M46" i="11"/>
  <c r="K46" i="11"/>
  <c r="I46" i="11"/>
  <c r="H46" i="11"/>
  <c r="G46" i="11"/>
  <c r="F46" i="11"/>
  <c r="E46" i="11"/>
  <c r="D46" i="11"/>
  <c r="O45" i="11"/>
  <c r="M45" i="11"/>
  <c r="K45" i="11"/>
  <c r="I45" i="11"/>
  <c r="H45" i="11"/>
  <c r="G45" i="11"/>
  <c r="F45" i="11"/>
  <c r="E45" i="11"/>
  <c r="D45" i="11"/>
  <c r="O44" i="11"/>
  <c r="M44" i="11"/>
  <c r="K44" i="11"/>
  <c r="I44" i="11"/>
  <c r="H44" i="11"/>
  <c r="G44" i="11"/>
  <c r="F44" i="11"/>
  <c r="E44" i="11"/>
  <c r="D44" i="11"/>
  <c r="O43" i="11"/>
  <c r="M43" i="11"/>
  <c r="K43" i="11"/>
  <c r="I43" i="11"/>
  <c r="H43" i="11"/>
  <c r="G43" i="11"/>
  <c r="F43" i="11"/>
  <c r="E43" i="11"/>
  <c r="D43" i="11"/>
  <c r="O42" i="11"/>
  <c r="M42" i="11"/>
  <c r="K42" i="11"/>
  <c r="I42" i="11"/>
  <c r="H42" i="11"/>
  <c r="G42" i="11"/>
  <c r="F42" i="11"/>
  <c r="E42" i="11"/>
  <c r="D42" i="11"/>
  <c r="X41" i="11"/>
  <c r="V41" i="11"/>
  <c r="T41" i="11"/>
  <c r="O41" i="11"/>
  <c r="M41" i="11"/>
  <c r="K41" i="11"/>
  <c r="I41" i="11"/>
  <c r="H41" i="11"/>
  <c r="G41" i="11"/>
  <c r="F41" i="11"/>
  <c r="E41" i="11"/>
  <c r="D41" i="11"/>
  <c r="X40" i="11"/>
  <c r="V40" i="11"/>
  <c r="T40" i="11"/>
  <c r="O40" i="11"/>
  <c r="M40" i="11"/>
  <c r="K40" i="11"/>
  <c r="I40" i="11"/>
  <c r="H40" i="11"/>
  <c r="G40" i="11"/>
  <c r="F40" i="11"/>
  <c r="E40" i="11"/>
  <c r="D40" i="11"/>
  <c r="X39" i="11"/>
  <c r="V39" i="11"/>
  <c r="T39" i="11"/>
  <c r="O39" i="11"/>
  <c r="M39" i="11"/>
  <c r="K39" i="11"/>
  <c r="I39" i="11"/>
  <c r="H39" i="11"/>
  <c r="G39" i="11"/>
  <c r="F39" i="11"/>
  <c r="E39" i="11"/>
  <c r="D39" i="11"/>
  <c r="X38" i="11"/>
  <c r="V38" i="11"/>
  <c r="T38" i="11"/>
  <c r="O38" i="11"/>
  <c r="M38" i="11"/>
  <c r="K38" i="11"/>
  <c r="I38" i="11"/>
  <c r="H38" i="11"/>
  <c r="G38" i="11"/>
  <c r="F38" i="11"/>
  <c r="E38" i="11"/>
  <c r="D38" i="11"/>
  <c r="X37" i="11"/>
  <c r="V37" i="11"/>
  <c r="T37" i="11"/>
  <c r="O37" i="11"/>
  <c r="M37" i="11"/>
  <c r="K37" i="11"/>
  <c r="I37" i="11"/>
  <c r="H37" i="11"/>
  <c r="G37" i="11"/>
  <c r="F37" i="11"/>
  <c r="E37" i="11"/>
  <c r="D37" i="11"/>
  <c r="O32" i="11"/>
  <c r="M32" i="11"/>
  <c r="K32" i="11"/>
  <c r="I32" i="11"/>
  <c r="H32" i="11"/>
  <c r="G32" i="11"/>
  <c r="F32" i="11"/>
  <c r="E32" i="11"/>
  <c r="D32" i="11"/>
  <c r="O31" i="11"/>
  <c r="M31" i="11"/>
  <c r="K31" i="11"/>
  <c r="I31" i="11"/>
  <c r="H31" i="11"/>
  <c r="G31" i="11"/>
  <c r="F31" i="11"/>
  <c r="E31" i="11"/>
  <c r="D31" i="11"/>
  <c r="O30" i="11"/>
  <c r="M30" i="11"/>
  <c r="K30" i="11"/>
  <c r="I30" i="11"/>
  <c r="H30" i="11"/>
  <c r="G30" i="11"/>
  <c r="F30" i="11"/>
  <c r="E30" i="11"/>
  <c r="D30" i="11"/>
  <c r="O29" i="11"/>
  <c r="M29" i="11"/>
  <c r="K29" i="11"/>
  <c r="I29" i="11"/>
  <c r="H29" i="11"/>
  <c r="G29" i="11"/>
  <c r="F29" i="11"/>
  <c r="E29" i="11"/>
  <c r="D29" i="11"/>
  <c r="O28" i="11"/>
  <c r="M28" i="11"/>
  <c r="K28" i="11"/>
  <c r="I28" i="11"/>
  <c r="H28" i="11"/>
  <c r="G28" i="11"/>
  <c r="F28" i="11"/>
  <c r="E28" i="11"/>
  <c r="D28" i="11"/>
  <c r="O27" i="11"/>
  <c r="M27" i="11"/>
  <c r="K27" i="11"/>
  <c r="I27" i="11"/>
  <c r="H27" i="11"/>
  <c r="G27" i="11"/>
  <c r="F27" i="11"/>
  <c r="E27" i="11"/>
  <c r="D27" i="11"/>
  <c r="O26" i="11"/>
  <c r="M26" i="11"/>
  <c r="K26" i="11"/>
  <c r="I26" i="11"/>
  <c r="H26" i="11"/>
  <c r="G26" i="11"/>
  <c r="F26" i="11"/>
  <c r="E26" i="11"/>
  <c r="D26" i="11"/>
  <c r="O25" i="11"/>
  <c r="M25" i="11"/>
  <c r="K25" i="11"/>
  <c r="I25" i="11"/>
  <c r="H25" i="11"/>
  <c r="G25" i="11"/>
  <c r="F25" i="11"/>
  <c r="E25" i="11"/>
  <c r="D25" i="11"/>
  <c r="O24" i="11"/>
  <c r="M24" i="11"/>
  <c r="K24" i="11"/>
  <c r="I24" i="11"/>
  <c r="H24" i="11"/>
  <c r="G24" i="11"/>
  <c r="F24" i="11"/>
  <c r="E24" i="11"/>
  <c r="D24" i="11"/>
  <c r="O23" i="11"/>
  <c r="M23" i="11"/>
  <c r="K23" i="11"/>
  <c r="I23" i="11"/>
  <c r="H23" i="11"/>
  <c r="G23" i="11"/>
  <c r="F23" i="11"/>
  <c r="E23" i="11"/>
  <c r="D23" i="11"/>
  <c r="O22" i="11"/>
  <c r="M22" i="11"/>
  <c r="K22" i="11"/>
  <c r="I22" i="11"/>
  <c r="H22" i="11"/>
  <c r="G22" i="11"/>
  <c r="F22" i="11"/>
  <c r="E22" i="11"/>
  <c r="D22" i="11"/>
  <c r="O21" i="11"/>
  <c r="M21" i="11"/>
  <c r="K21" i="11"/>
  <c r="I21" i="11"/>
  <c r="H21" i="11"/>
  <c r="G21" i="11"/>
  <c r="F21" i="11"/>
  <c r="E21" i="11"/>
  <c r="D21" i="11"/>
  <c r="O20" i="11"/>
  <c r="M20" i="11"/>
  <c r="K20" i="11"/>
  <c r="I20" i="11"/>
  <c r="H20" i="11"/>
  <c r="G20" i="11"/>
  <c r="F20" i="11"/>
  <c r="E20" i="11"/>
  <c r="D20" i="11"/>
  <c r="O19" i="11"/>
  <c r="M19" i="11"/>
  <c r="K19" i="11"/>
  <c r="I19" i="11"/>
  <c r="H19" i="11"/>
  <c r="G19" i="11"/>
  <c r="F19" i="11"/>
  <c r="E19" i="11"/>
  <c r="D19" i="11"/>
  <c r="O18" i="11"/>
  <c r="M18" i="11"/>
  <c r="K18" i="11"/>
  <c r="I18" i="11"/>
  <c r="H18" i="11"/>
  <c r="G18" i="11"/>
  <c r="F18" i="11"/>
  <c r="E18" i="11"/>
  <c r="D18" i="11"/>
  <c r="O17" i="11"/>
  <c r="M17" i="11"/>
  <c r="K17" i="11"/>
  <c r="I17" i="11"/>
  <c r="H17" i="11"/>
  <c r="G17" i="11"/>
  <c r="F17" i="11"/>
  <c r="E17" i="11"/>
  <c r="D17" i="11"/>
  <c r="V16" i="11"/>
  <c r="T16" i="11"/>
  <c r="O16" i="11"/>
  <c r="M16" i="11"/>
  <c r="K16" i="11"/>
  <c r="I16" i="11"/>
  <c r="H16" i="11"/>
  <c r="G16" i="11"/>
  <c r="F16" i="11"/>
  <c r="E16" i="11"/>
  <c r="D16" i="11"/>
  <c r="V15" i="11"/>
  <c r="T15" i="11"/>
  <c r="O15" i="11"/>
  <c r="M15" i="11"/>
  <c r="K15" i="11"/>
  <c r="I15" i="11"/>
  <c r="H15" i="11"/>
  <c r="G15" i="11"/>
  <c r="F15" i="11"/>
  <c r="E15" i="11"/>
  <c r="D15" i="11"/>
  <c r="V14" i="11"/>
  <c r="T14" i="11"/>
  <c r="O14" i="11"/>
  <c r="M14" i="11"/>
  <c r="K14" i="11"/>
  <c r="I14" i="11"/>
  <c r="H14" i="11"/>
  <c r="G14" i="11"/>
  <c r="F14" i="11"/>
  <c r="E14" i="11"/>
  <c r="D14" i="11"/>
  <c r="V13" i="11"/>
  <c r="T13" i="11"/>
  <c r="O13" i="11"/>
  <c r="M13" i="11"/>
  <c r="K13" i="11"/>
  <c r="I13" i="11"/>
  <c r="H13" i="11"/>
  <c r="G13" i="11"/>
  <c r="F13" i="11"/>
  <c r="E13" i="11"/>
  <c r="D13" i="11"/>
  <c r="V12" i="11"/>
  <c r="T12" i="11"/>
  <c r="O12" i="11"/>
  <c r="M12" i="11"/>
  <c r="K12" i="11"/>
  <c r="I12" i="11"/>
  <c r="H12" i="11"/>
  <c r="G12" i="11"/>
  <c r="F12" i="11"/>
  <c r="E12" i="11"/>
  <c r="D12" i="11"/>
  <c r="AB11" i="11"/>
  <c r="Z11" i="11"/>
  <c r="V11" i="11"/>
  <c r="T11" i="11"/>
  <c r="O11" i="11"/>
  <c r="M11" i="11"/>
  <c r="K11" i="11"/>
  <c r="I11" i="11"/>
  <c r="H11" i="11"/>
  <c r="G11" i="11"/>
  <c r="F11" i="11"/>
  <c r="E11" i="11"/>
  <c r="D11" i="11"/>
  <c r="AB10" i="11"/>
  <c r="Z10" i="11"/>
  <c r="V10" i="11"/>
  <c r="T10" i="11"/>
  <c r="O10" i="11"/>
  <c r="M10" i="11"/>
  <c r="K10" i="11"/>
  <c r="I10" i="11"/>
  <c r="H10" i="11"/>
  <c r="G10" i="11"/>
  <c r="F10" i="11"/>
  <c r="E10" i="11"/>
  <c r="D10" i="11"/>
  <c r="AB9" i="11"/>
  <c r="Z9" i="11"/>
  <c r="V9" i="11"/>
  <c r="T9" i="11"/>
  <c r="O9" i="11"/>
  <c r="M9" i="11"/>
  <c r="K9" i="11"/>
  <c r="I9" i="11"/>
  <c r="H9" i="11"/>
  <c r="G9" i="11"/>
  <c r="F9" i="11"/>
  <c r="E9" i="11"/>
  <c r="D9" i="11"/>
  <c r="AB8" i="11"/>
  <c r="Z8" i="11"/>
  <c r="V8" i="11"/>
  <c r="T8" i="11"/>
  <c r="O8" i="11"/>
  <c r="M8" i="11"/>
  <c r="K8" i="11"/>
  <c r="I8" i="11"/>
  <c r="H8" i="11"/>
  <c r="G8" i="11"/>
  <c r="F8" i="11"/>
  <c r="E8" i="11"/>
  <c r="D8" i="11"/>
  <c r="AB7" i="11"/>
  <c r="Z7" i="11"/>
  <c r="V7" i="11"/>
  <c r="T7" i="11"/>
  <c r="O7" i="11"/>
  <c r="M7" i="11"/>
  <c r="K7" i="11"/>
  <c r="I7" i="11"/>
  <c r="H7" i="11"/>
  <c r="G7" i="11"/>
  <c r="F7" i="11"/>
  <c r="E7" i="11"/>
  <c r="D7" i="11"/>
  <c r="H57" i="5"/>
  <c r="H46" i="5"/>
  <c r="H47" i="5"/>
  <c r="H45" i="5"/>
  <c r="H44" i="5"/>
  <c r="H43" i="5"/>
  <c r="H22" i="5"/>
  <c r="H21" i="5"/>
  <c r="H20" i="5"/>
  <c r="H30" i="5"/>
  <c r="H28" i="5"/>
  <c r="H29" i="5"/>
  <c r="H27" i="5"/>
  <c r="H26" i="5"/>
  <c r="H11" i="5"/>
  <c r="H49" i="5"/>
  <c r="H50" i="5"/>
  <c r="H51" i="5"/>
  <c r="H52" i="5"/>
  <c r="H53" i="5"/>
  <c r="H48" i="5"/>
  <c r="H38" i="5"/>
  <c r="H37" i="5"/>
  <c r="H36" i="5"/>
  <c r="H34" i="5"/>
  <c r="H39" i="5"/>
  <c r="H35" i="5"/>
  <c r="M7" i="5"/>
  <c r="M8" i="5"/>
  <c r="M9" i="5"/>
  <c r="M10" i="5"/>
  <c r="M11" i="5"/>
  <c r="M15" i="5"/>
  <c r="M16" i="5"/>
  <c r="M13" i="5"/>
  <c r="M14" i="5"/>
  <c r="M12" i="5"/>
  <c r="H12" i="5"/>
  <c r="H13" i="5"/>
  <c r="H14" i="5"/>
  <c r="H15" i="5"/>
  <c r="H16" i="5"/>
  <c r="H61" i="5"/>
  <c r="H59" i="5"/>
  <c r="H60" i="5"/>
  <c r="H58" i="5"/>
  <c r="U64" i="11" l="1"/>
  <c r="N9" i="11"/>
  <c r="L47" i="11"/>
  <c r="P17" i="11"/>
  <c r="L43" i="11"/>
  <c r="L11" i="11"/>
  <c r="U39" i="11"/>
  <c r="W61" i="11"/>
  <c r="U14" i="11"/>
  <c r="U11" i="11"/>
  <c r="L41" i="11"/>
  <c r="N48" i="11"/>
  <c r="L67" i="11"/>
  <c r="P13" i="11"/>
  <c r="P62" i="11"/>
  <c r="N63" i="11"/>
  <c r="W40" i="11"/>
  <c r="N44" i="11"/>
  <c r="N42" i="11"/>
  <c r="U15" i="11"/>
  <c r="U41" i="11"/>
  <c r="N52" i="11"/>
  <c r="L64" i="11"/>
  <c r="P64" i="11"/>
  <c r="P8" i="11"/>
  <c r="P14" i="11"/>
  <c r="L14" i="11"/>
  <c r="W8" i="11"/>
  <c r="U16" i="11"/>
  <c r="N24" i="11"/>
  <c r="N32" i="11"/>
  <c r="L53" i="11"/>
  <c r="L51" i="11"/>
  <c r="N40" i="11"/>
  <c r="L42" i="11"/>
  <c r="L54" i="11"/>
  <c r="W64" i="11"/>
  <c r="L61" i="11"/>
  <c r="L65" i="11"/>
  <c r="N28" i="11"/>
  <c r="AA11" i="11"/>
  <c r="P9" i="11"/>
  <c r="P32" i="11"/>
  <c r="N54" i="11"/>
  <c r="L39" i="11"/>
  <c r="P40" i="11"/>
  <c r="N47" i="11"/>
  <c r="N61" i="11"/>
  <c r="L63" i="11"/>
  <c r="N65" i="11"/>
  <c r="N55" i="11"/>
  <c r="N66" i="11"/>
  <c r="L19" i="11"/>
  <c r="L27" i="11"/>
  <c r="N43" i="11"/>
  <c r="P66" i="11"/>
  <c r="L68" i="11"/>
  <c r="W14" i="11"/>
  <c r="L50" i="11"/>
  <c r="N68" i="11"/>
  <c r="U61" i="11"/>
  <c r="P67" i="11"/>
  <c r="L69" i="11"/>
  <c r="Y40" i="11"/>
  <c r="P65" i="11"/>
  <c r="U63" i="11"/>
  <c r="P68" i="11"/>
  <c r="N69" i="11"/>
  <c r="P15" i="11"/>
  <c r="N8" i="11"/>
  <c r="L16" i="11"/>
  <c r="P21" i="11"/>
  <c r="P7" i="11"/>
  <c r="W38" i="11"/>
  <c r="L46" i="11"/>
  <c r="N51" i="11"/>
  <c r="P60" i="11"/>
  <c r="W63" i="11"/>
  <c r="P69" i="11"/>
  <c r="P29" i="11"/>
  <c r="P55" i="11"/>
  <c r="P51" i="11"/>
  <c r="P47" i="11"/>
  <c r="P43" i="11"/>
  <c r="P39" i="11"/>
  <c r="P53" i="11"/>
  <c r="P54" i="11"/>
  <c r="P50" i="11"/>
  <c r="P46" i="11"/>
  <c r="P42" i="11"/>
  <c r="P38" i="11"/>
  <c r="P52" i="11"/>
  <c r="N11" i="11"/>
  <c r="P10" i="11"/>
  <c r="P11" i="11"/>
  <c r="N12" i="11"/>
  <c r="P37" i="11"/>
  <c r="P41" i="11"/>
  <c r="P25" i="11"/>
  <c r="L30" i="11"/>
  <c r="N19" i="11"/>
  <c r="L23" i="11"/>
  <c r="U9" i="11"/>
  <c r="N23" i="11"/>
  <c r="L31" i="11"/>
  <c r="P48" i="11"/>
  <c r="W16" i="11"/>
  <c r="P44" i="11"/>
  <c r="W7" i="11"/>
  <c r="W9" i="11"/>
  <c r="W10" i="11"/>
  <c r="N31" i="11"/>
  <c r="Y39" i="11"/>
  <c r="Y38" i="11"/>
  <c r="P56" i="11"/>
  <c r="AC9" i="11"/>
  <c r="AC11" i="11"/>
  <c r="AC7" i="11"/>
  <c r="N10" i="11"/>
  <c r="L12" i="11"/>
  <c r="N20" i="11"/>
  <c r="N27" i="11"/>
  <c r="W11" i="11"/>
  <c r="U12" i="11"/>
  <c r="N14" i="11"/>
  <c r="L9" i="11"/>
  <c r="AA10" i="11"/>
  <c r="L22" i="11"/>
  <c r="P24" i="11"/>
  <c r="Y37" i="11"/>
  <c r="Y41" i="11"/>
  <c r="P45" i="11"/>
  <c r="P49" i="11"/>
  <c r="N16" i="11"/>
  <c r="L18" i="11"/>
  <c r="P20" i="11"/>
  <c r="L15" i="11"/>
  <c r="AA8" i="11"/>
  <c r="W12" i="11"/>
  <c r="N7" i="11"/>
  <c r="AA7" i="11"/>
  <c r="AC8" i="11"/>
  <c r="AA9" i="11"/>
  <c r="AC10" i="11"/>
  <c r="L26" i="11"/>
  <c r="P28" i="11"/>
  <c r="L38" i="11"/>
  <c r="U38" i="11"/>
  <c r="N39" i="11"/>
  <c r="W39" i="11"/>
  <c r="L10" i="11"/>
  <c r="U10" i="11"/>
  <c r="N13" i="11"/>
  <c r="W13" i="11"/>
  <c r="N15" i="11"/>
  <c r="W15" i="11"/>
  <c r="N17" i="11"/>
  <c r="P18" i="11"/>
  <c r="L20" i="11"/>
  <c r="N21" i="11"/>
  <c r="P22" i="11"/>
  <c r="L24" i="11"/>
  <c r="N25" i="11"/>
  <c r="P26" i="11"/>
  <c r="L28" i="11"/>
  <c r="N29" i="11"/>
  <c r="P30" i="11"/>
  <c r="L32" i="11"/>
  <c r="N37" i="11"/>
  <c r="W37" i="11"/>
  <c r="L40" i="11"/>
  <c r="U40" i="11"/>
  <c r="N41" i="11"/>
  <c r="W41" i="11"/>
  <c r="L44" i="11"/>
  <c r="N45" i="11"/>
  <c r="L48" i="11"/>
  <c r="N49" i="11"/>
  <c r="L52" i="11"/>
  <c r="N53" i="11"/>
  <c r="L56" i="11"/>
  <c r="N60" i="11"/>
  <c r="W60" i="11"/>
  <c r="N62" i="11"/>
  <c r="W62" i="11"/>
  <c r="N64" i="11"/>
  <c r="L66" i="11"/>
  <c r="N67" i="11"/>
  <c r="L55" i="11"/>
  <c r="N56" i="11"/>
  <c r="L7" i="11"/>
  <c r="U7" i="11"/>
  <c r="L8" i="11"/>
  <c r="U8" i="11"/>
  <c r="P12" i="11"/>
  <c r="L13" i="11"/>
  <c r="U13" i="11"/>
  <c r="P16" i="11"/>
  <c r="L17" i="11"/>
  <c r="N18" i="11"/>
  <c r="P19" i="11"/>
  <c r="L21" i="11"/>
  <c r="N22" i="11"/>
  <c r="P23" i="11"/>
  <c r="L25" i="11"/>
  <c r="N26" i="11"/>
  <c r="P27" i="11"/>
  <c r="L29" i="11"/>
  <c r="N30" i="11"/>
  <c r="P31" i="11"/>
  <c r="L37" i="11"/>
  <c r="U37" i="11"/>
  <c r="N38" i="11"/>
  <c r="L45" i="11"/>
  <c r="N46" i="11"/>
  <c r="L49" i="11"/>
  <c r="N50" i="11"/>
  <c r="L60" i="11"/>
  <c r="U60" i="11"/>
  <c r="P61" i="11"/>
  <c r="L62" i="11"/>
  <c r="U62" i="11"/>
  <c r="P63" i="11"/>
  <c r="O9" i="5"/>
  <c r="H9" i="5" s="1"/>
  <c r="O11" i="5"/>
  <c r="O10" i="5"/>
  <c r="H10" i="5" s="1"/>
  <c r="O7" i="5"/>
  <c r="H7" i="5" s="1"/>
  <c r="O8" i="5"/>
  <c r="H8" i="5" s="1"/>
  <c r="Q39" i="11" l="1"/>
  <c r="Q50" i="11"/>
  <c r="Q32" i="11"/>
  <c r="Q47" i="11"/>
  <c r="Q64" i="11"/>
  <c r="Q68" i="11"/>
  <c r="Q8" i="11"/>
  <c r="Q48" i="11"/>
  <c r="Q60" i="11"/>
  <c r="AD8" i="11"/>
  <c r="Q29" i="11"/>
  <c r="AD7" i="11"/>
  <c r="AD10" i="11"/>
  <c r="Q61" i="11"/>
  <c r="Q67" i="11"/>
  <c r="Q53" i="11"/>
  <c r="Q43" i="11"/>
  <c r="Q11" i="11"/>
  <c r="Q55" i="11"/>
  <c r="Q41" i="11"/>
  <c r="Q14" i="11"/>
  <c r="AD11" i="11"/>
  <c r="Q51" i="11"/>
  <c r="Q63" i="11"/>
  <c r="Q46" i="11"/>
  <c r="Q17" i="11"/>
  <c r="Q44" i="11"/>
  <c r="Q20" i="11"/>
  <c r="Q10" i="11"/>
  <c r="Q9" i="11"/>
  <c r="Q54" i="11"/>
  <c r="Q21" i="11"/>
  <c r="Q24" i="11"/>
  <c r="Q27" i="11"/>
  <c r="Q19" i="11"/>
  <c r="Q69" i="11"/>
  <c r="Q65" i="11"/>
  <c r="Q62" i="11"/>
  <c r="Q16" i="11"/>
  <c r="Q37" i="11"/>
  <c r="Q66" i="11"/>
  <c r="Q52" i="11"/>
  <c r="Q40" i="11"/>
  <c r="Q38" i="11"/>
  <c r="Q42" i="11"/>
  <c r="AD9" i="11"/>
  <c r="Q49" i="11"/>
  <c r="Q26" i="11"/>
  <c r="Q15" i="11"/>
  <c r="Q23" i="11"/>
  <c r="Q7" i="11"/>
  <c r="Q45" i="11"/>
  <c r="Q18" i="11"/>
  <c r="Q22" i="11"/>
  <c r="Q12" i="11"/>
  <c r="Q30" i="11"/>
  <c r="Q25" i="11"/>
  <c r="Q56" i="11"/>
  <c r="Q28" i="11"/>
  <c r="Q13" i="11"/>
  <c r="Q31" i="11"/>
  <c r="B61" i="11" l="1"/>
  <c r="B65" i="11"/>
  <c r="B64" i="11"/>
  <c r="B69" i="11"/>
  <c r="S61" i="11"/>
  <c r="X61" i="11" s="1"/>
  <c r="S37" i="11"/>
  <c r="Z37" i="11" s="1"/>
  <c r="B60" i="11"/>
  <c r="B66" i="11"/>
  <c r="B63" i="11"/>
  <c r="S40" i="11"/>
  <c r="Z40" i="11" s="1"/>
  <c r="B62" i="11"/>
  <c r="S9" i="11"/>
  <c r="X9" i="11" s="1"/>
  <c r="S38" i="11"/>
  <c r="Z38" i="11" s="1"/>
  <c r="S41" i="11"/>
  <c r="Z41" i="11" s="1"/>
  <c r="S62" i="11"/>
  <c r="X62" i="11" s="1"/>
  <c r="B42" i="11"/>
  <c r="B56" i="11"/>
  <c r="B31" i="11"/>
  <c r="B8" i="11"/>
  <c r="S60" i="11"/>
  <c r="X60" i="11" s="1"/>
  <c r="S63" i="11"/>
  <c r="X63" i="11" s="1"/>
  <c r="B68" i="11"/>
  <c r="S39" i="11"/>
  <c r="Z39" i="11" s="1"/>
  <c r="S64" i="11"/>
  <c r="X64" i="11" s="1"/>
  <c r="B67" i="11"/>
  <c r="B28" i="11"/>
  <c r="S12" i="11"/>
  <c r="X12" i="11" s="1"/>
  <c r="B12" i="11"/>
  <c r="B44" i="11"/>
  <c r="B29" i="11"/>
  <c r="B51" i="11"/>
  <c r="B46" i="11"/>
  <c r="B22" i="11"/>
  <c r="B7" i="11"/>
  <c r="S7" i="11"/>
  <c r="X7" i="11" s="1"/>
  <c r="B49" i="11"/>
  <c r="B53" i="11"/>
  <c r="B39" i="11"/>
  <c r="B52" i="11"/>
  <c r="B14" i="11"/>
  <c r="B9" i="11"/>
  <c r="B55" i="11"/>
  <c r="B18" i="11"/>
  <c r="B17" i="11"/>
  <c r="B11" i="11"/>
  <c r="B24" i="11"/>
  <c r="S14" i="11"/>
  <c r="X14" i="11" s="1"/>
  <c r="B25" i="11"/>
  <c r="B45" i="11"/>
  <c r="B23" i="11"/>
  <c r="S11" i="11"/>
  <c r="X11" i="11" s="1"/>
  <c r="B21" i="11"/>
  <c r="B43" i="11"/>
  <c r="B41" i="11"/>
  <c r="B37" i="11"/>
  <c r="B13" i="11"/>
  <c r="S13" i="11"/>
  <c r="X13" i="11" s="1"/>
  <c r="B10" i="11"/>
  <c r="B15" i="11"/>
  <c r="S15" i="11"/>
  <c r="X15" i="11" s="1"/>
  <c r="B16" i="11"/>
  <c r="B30" i="11"/>
  <c r="S10" i="11"/>
  <c r="X10" i="11" s="1"/>
  <c r="B26" i="11"/>
  <c r="B48" i="11"/>
  <c r="B47" i="11"/>
  <c r="B38" i="11"/>
  <c r="B19" i="11"/>
  <c r="B27" i="11"/>
  <c r="S16" i="11"/>
  <c r="X16" i="11" s="1"/>
  <c r="B20" i="11"/>
  <c r="B32" i="11"/>
  <c r="S8" i="11"/>
  <c r="X8" i="11" s="1"/>
  <c r="B54" i="11"/>
  <c r="B40" i="11"/>
  <c r="B50" i="11"/>
  <c r="A5" i="5"/>
</calcChain>
</file>

<file path=xl/sharedStrings.xml><?xml version="1.0" encoding="utf-8"?>
<sst xmlns="http://schemas.openxmlformats.org/spreadsheetml/2006/main" count="4130" uniqueCount="1557">
  <si>
    <t>Place</t>
  </si>
  <si>
    <t>Nom Prénom</t>
  </si>
  <si>
    <t>C/J</t>
  </si>
  <si>
    <t>N° club</t>
  </si>
  <si>
    <t>Intitulé du club</t>
  </si>
  <si>
    <t>Résultat</t>
  </si>
  <si>
    <t>AERO CLUB DE BRUMATH</t>
  </si>
  <si>
    <t>LES 3 L DE LYS LEZ LANNOY</t>
  </si>
  <si>
    <t>AERO MODELE CLUB D'ARBENT</t>
  </si>
  <si>
    <t>LES VAUTOURS DE SARREGUEMINES</t>
  </si>
  <si>
    <t>PEGASE AIR CLUB CARSPACH</t>
  </si>
  <si>
    <t>HECHT Julien</t>
  </si>
  <si>
    <t>DUROCHAT Jeffrey</t>
  </si>
  <si>
    <t>DE MORATTI Patrick</t>
  </si>
  <si>
    <t>MAERTE Guillaume</t>
  </si>
  <si>
    <t>PONCET Fabien</t>
  </si>
  <si>
    <t>SCHMITT Maxime</t>
  </si>
  <si>
    <t>MICEK Sébastien</t>
  </si>
  <si>
    <t>PONCET Lucas</t>
  </si>
  <si>
    <t>Fly-off 1</t>
  </si>
  <si>
    <t>Fly-off 2</t>
  </si>
  <si>
    <t>Fly-off 3</t>
  </si>
  <si>
    <t>Résultat  final</t>
  </si>
  <si>
    <t>Résultat final</t>
  </si>
  <si>
    <t>MULLER Sacha</t>
  </si>
  <si>
    <t>MULLER Claude</t>
  </si>
  <si>
    <t>MAERTE Arnaud</t>
  </si>
  <si>
    <r>
      <t xml:space="preserve">Catégorie internationale F3P </t>
    </r>
    <r>
      <rPr>
        <i/>
        <sz val="14"/>
        <color indexed="8"/>
        <rFont val="Arial"/>
        <family val="2"/>
      </rPr>
      <t>(titre de champion de France)</t>
    </r>
  </si>
  <si>
    <r>
      <t>Catégorie nationale</t>
    </r>
    <r>
      <rPr>
        <i/>
        <sz val="14"/>
        <color indexed="8"/>
        <rFont val="Arial"/>
        <family val="2"/>
      </rPr>
      <t xml:space="preserve"> </t>
    </r>
    <r>
      <rPr>
        <b/>
        <i/>
        <sz val="14"/>
        <color indexed="8"/>
        <rFont val="Arial"/>
        <family val="2"/>
      </rPr>
      <t>A</t>
    </r>
    <r>
      <rPr>
        <i/>
        <sz val="14"/>
        <color indexed="8"/>
        <rFont val="Arial"/>
        <family val="2"/>
      </rPr>
      <t xml:space="preserve"> (titre de champion national)</t>
    </r>
  </si>
  <si>
    <t>BOURDILLON Hervé</t>
  </si>
  <si>
    <t>ZEFERINO Téo</t>
  </si>
  <si>
    <t>Vol 1</t>
  </si>
  <si>
    <t>Vol 2</t>
  </si>
  <si>
    <t>Vol 3</t>
  </si>
  <si>
    <t>Total</t>
  </si>
  <si>
    <t>LAM</t>
  </si>
  <si>
    <t>GE</t>
  </si>
  <si>
    <t>HDF</t>
  </si>
  <si>
    <t>AURA</t>
  </si>
  <si>
    <t>Fly-off</t>
  </si>
  <si>
    <t>TAKSZ DHOOP Florentin</t>
  </si>
  <si>
    <t>TROADEC Kévin</t>
  </si>
  <si>
    <t>MODELISME CLUB JONAGEOIS</t>
  </si>
  <si>
    <t>LES AIGLES DU VAUROUX</t>
  </si>
  <si>
    <t>BROCHETELLE Fabien</t>
  </si>
  <si>
    <t xml:space="preserve">Rapport Préliminaire sur 5 pilotes </t>
  </si>
  <si>
    <t>BONNET Tom</t>
  </si>
  <si>
    <t>VURPILLOT Antoine</t>
  </si>
  <si>
    <t>COLLACHOT Clément</t>
  </si>
  <si>
    <t>ANDRIS Clément</t>
  </si>
  <si>
    <t>VAILLANT Paul</t>
  </si>
  <si>
    <t>LACOUR Aurélien</t>
  </si>
  <si>
    <t>SCHMITT Jean Jacques</t>
  </si>
  <si>
    <t>THIERY Michel</t>
  </si>
  <si>
    <r>
      <t>Catégorie promotion</t>
    </r>
    <r>
      <rPr>
        <i/>
        <sz val="14"/>
        <color indexed="8"/>
        <rFont val="Arial"/>
        <family val="2"/>
      </rPr>
      <t xml:space="preserve"> (épreuve hors championnat de France)</t>
    </r>
  </si>
  <si>
    <r>
      <t>Catégorie nationale</t>
    </r>
    <r>
      <rPr>
        <i/>
        <sz val="14"/>
        <color indexed="8"/>
        <rFont val="Arial"/>
        <family val="2"/>
      </rPr>
      <t xml:space="preserve"> </t>
    </r>
    <r>
      <rPr>
        <b/>
        <i/>
        <sz val="14"/>
        <color indexed="8"/>
        <rFont val="Arial"/>
        <family val="2"/>
      </rPr>
      <t>B</t>
    </r>
    <r>
      <rPr>
        <i/>
        <sz val="14"/>
        <color indexed="8"/>
        <rFont val="Arial"/>
        <family val="2"/>
      </rPr>
      <t xml:space="preserve"> (épreuve hors championnat de France)</t>
    </r>
  </si>
  <si>
    <t>-</t>
  </si>
  <si>
    <t>LES COUCOUS DE MORBIER</t>
  </si>
  <si>
    <t>PLUS VITE PLUS HAUT PLUS FORT 3PVHF</t>
  </si>
  <si>
    <t>LUZAEROCLUB</t>
  </si>
  <si>
    <t>MODEL AIR CLUB DE BELFORT</t>
  </si>
  <si>
    <t>MODEL CLUB DE SELESTAT</t>
  </si>
  <si>
    <t>AEROMODELISME DE LA VALLEE DE LA VEYRE</t>
  </si>
  <si>
    <t>MODEL AIR CLUB EPONOIS</t>
  </si>
  <si>
    <t>BFC</t>
  </si>
  <si>
    <t>AERO MODELISME BOURGES  AMB</t>
  </si>
  <si>
    <t>CVL</t>
  </si>
  <si>
    <t>IF</t>
  </si>
  <si>
    <t>ASS. M.R.AVIONNEUX DE WAVRIN</t>
  </si>
  <si>
    <t>J</t>
  </si>
  <si>
    <t>C</t>
  </si>
  <si>
    <r>
      <t xml:space="preserve">Catégorie F3P-AFM - Vol libre en musique </t>
    </r>
    <r>
      <rPr>
        <i/>
        <sz val="14"/>
        <color indexed="8"/>
        <rFont val="Arial"/>
        <family val="2"/>
      </rPr>
      <t xml:space="preserve"> (titre de champion de France)</t>
    </r>
  </si>
  <si>
    <r>
      <t xml:space="preserve">Catégorie F3P-AFM - Vol libre en musique </t>
    </r>
    <r>
      <rPr>
        <i/>
        <sz val="14"/>
        <color indexed="8"/>
        <rFont val="Arial"/>
        <family val="2"/>
      </rPr>
      <t>(titre de champion de France Junior)</t>
    </r>
  </si>
  <si>
    <t>26/27 mars 2022 - Saint-Flour (Modèle Club de Haute Auvergne)</t>
  </si>
  <si>
    <t xml:space="preserve"> Championnat de France d'Avion de voltige indoor RC (F3P)</t>
  </si>
  <si>
    <t xml:space="preserve"> Championnat de France de F3F</t>
  </si>
  <si>
    <t>27/28/29 Mai 2022 - Puy de Manse (BAS - Brié Alpes Soaring)</t>
  </si>
  <si>
    <t>Nom et Prénom</t>
  </si>
  <si>
    <t xml:space="preserve">C/J </t>
  </si>
  <si>
    <t xml:space="preserve"> LAM</t>
  </si>
  <si>
    <t xml:space="preserve">Résultat </t>
  </si>
  <si>
    <t xml:space="preserve">Vol 2 </t>
  </si>
  <si>
    <t>Vol 4</t>
  </si>
  <si>
    <t>Vol 5</t>
  </si>
  <si>
    <t>Vol 6</t>
  </si>
  <si>
    <t>Vol 7</t>
  </si>
  <si>
    <t>Vol 8</t>
  </si>
  <si>
    <t>Vol 9</t>
  </si>
  <si>
    <t>Vol 10</t>
  </si>
  <si>
    <t>Vol 11</t>
  </si>
  <si>
    <t>Vol 12</t>
  </si>
  <si>
    <t>Vol 13</t>
  </si>
  <si>
    <t>Vol 14</t>
  </si>
  <si>
    <t>1</t>
  </si>
  <si>
    <t xml:space="preserve">Rondel Pierre </t>
  </si>
  <si>
    <t xml:space="preserve">LAMAURA LAM AUVERGNE RHONE-ALPES </t>
  </si>
  <si>
    <t xml:space="preserve">BRIE ALPES SOARING (B.A.S.) </t>
  </si>
  <si>
    <t>2</t>
  </si>
  <si>
    <t xml:space="preserve">Hours Frédéric </t>
  </si>
  <si>
    <t xml:space="preserve">LAMIF LAM ILE DE FRANCE </t>
  </si>
  <si>
    <t xml:space="preserve"> A. N. E. G. </t>
  </si>
  <si>
    <t>3</t>
  </si>
  <si>
    <t xml:space="preserve">Lanes Philippe </t>
  </si>
  <si>
    <t xml:space="preserve">LAMPACA LAM PROVENCE ALPE COTE D'AZUR </t>
  </si>
  <si>
    <t>MODEL AIR CLUB DE NICE ET DU SUD EST</t>
  </si>
  <si>
    <t>4</t>
  </si>
  <si>
    <t xml:space="preserve">Brahier Mickaël </t>
  </si>
  <si>
    <t xml:space="preserve">LAMOCC LAM OCCITANIE </t>
  </si>
  <si>
    <t xml:space="preserve">TETE EN L AIR </t>
  </si>
  <si>
    <t>5</t>
  </si>
  <si>
    <t xml:space="preserve">Fricke Andréas </t>
  </si>
  <si>
    <t xml:space="preserve">CLUB AEROMODELISME EOLE DE MURET </t>
  </si>
  <si>
    <t>6</t>
  </si>
  <si>
    <t xml:space="preserve">Henninot Roland </t>
  </si>
  <si>
    <t xml:space="preserve">MERVILLE AEROMODELISME CLUB </t>
  </si>
  <si>
    <t>7</t>
  </si>
  <si>
    <t xml:space="preserve">Deguelle Jean-Bastien </t>
  </si>
  <si>
    <t>8</t>
  </si>
  <si>
    <t xml:space="preserve">Mervelet Matthieu </t>
  </si>
  <si>
    <t xml:space="preserve">MODELE AIR CLUB DE CANNES </t>
  </si>
  <si>
    <t>9</t>
  </si>
  <si>
    <t xml:space="preserve">Delarbre Thomas </t>
  </si>
  <si>
    <t xml:space="preserve">GERZAT AEROMODELISME PASSION </t>
  </si>
  <si>
    <t>10</t>
  </si>
  <si>
    <t xml:space="preserve">Dall'Hava Hervé </t>
  </si>
  <si>
    <t>11</t>
  </si>
  <si>
    <t xml:space="preserve">Carlin Joël </t>
  </si>
  <si>
    <t>12</t>
  </si>
  <si>
    <t xml:space="preserve">Diatta Pierre </t>
  </si>
  <si>
    <t xml:space="preserve">AEROMODELISME LISLOIS </t>
  </si>
  <si>
    <t>13</t>
  </si>
  <si>
    <t xml:space="preserve">Poignard Thierry </t>
  </si>
  <si>
    <t xml:space="preserve">LAMBFC LAM BOURGOGNE FRANCHE-COMTE </t>
  </si>
  <si>
    <t>AEROMODELE CLUB DU PAYS DE MONTBELIARD</t>
  </si>
  <si>
    <t>14</t>
  </si>
  <si>
    <t xml:space="preserve">Marin Joël </t>
  </si>
  <si>
    <t>15</t>
  </si>
  <si>
    <t xml:space="preserve">Foucher Jean-Luc </t>
  </si>
  <si>
    <t>16</t>
  </si>
  <si>
    <t xml:space="preserve">Monet Olivier </t>
  </si>
  <si>
    <t>17</t>
  </si>
  <si>
    <t xml:space="preserve">Pfefferkorn Sylvain </t>
  </si>
  <si>
    <t xml:space="preserve">LAMGE LAM GRAND EST </t>
  </si>
  <si>
    <t>18</t>
  </si>
  <si>
    <t xml:space="preserve">Chevalier Thibaud </t>
  </si>
  <si>
    <t>AERO MODEL CLUB DE LA CRAU</t>
  </si>
  <si>
    <t>19</t>
  </si>
  <si>
    <t xml:space="preserve">Daviet Sylvain </t>
  </si>
  <si>
    <t>20</t>
  </si>
  <si>
    <t xml:space="preserve">Delarbre Serge </t>
  </si>
  <si>
    <r>
      <t xml:space="preserve">F3F - Planeur de vitesse en vol de pente </t>
    </r>
    <r>
      <rPr>
        <i/>
        <sz val="14"/>
        <color rgb="FF000000"/>
        <rFont val="Arial"/>
        <family val="2"/>
      </rPr>
      <t>(titre de champion de France)</t>
    </r>
  </si>
  <si>
    <t xml:space="preserve"> Championnat de France F3Q - Planeurs remorqués</t>
  </si>
  <si>
    <t>29/06/22 - SURIN (Sud vienne aero-modélisme)</t>
  </si>
  <si>
    <r>
      <t xml:space="preserve">F3Q </t>
    </r>
    <r>
      <rPr>
        <i/>
        <sz val="14"/>
        <color theme="1"/>
        <rFont val="Arial"/>
        <family val="2"/>
      </rPr>
      <t>(titre de champion de France)</t>
    </r>
  </si>
  <si>
    <r>
      <rPr>
        <b/>
        <sz val="11"/>
        <color theme="1"/>
        <rFont val="Arial"/>
        <family val="2"/>
      </rPr>
      <t xml:space="preserve">C/J   </t>
    </r>
    <r>
      <rPr>
        <i/>
        <sz val="11"/>
        <color theme="1"/>
        <rFont val="Arial"/>
        <family val="2"/>
      </rPr>
      <t>(2)</t>
    </r>
  </si>
  <si>
    <r>
      <rPr>
        <b/>
        <sz val="11"/>
        <color theme="1"/>
        <rFont val="Arial"/>
        <family val="2"/>
      </rPr>
      <t xml:space="preserve">Résultat 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(3)</t>
    </r>
  </si>
  <si>
    <r>
      <rPr>
        <b/>
        <sz val="11"/>
        <color theme="1"/>
        <rFont val="Arial"/>
        <family val="2"/>
      </rPr>
      <t>Vol 1</t>
    </r>
    <r>
      <rPr>
        <sz val="11"/>
        <color theme="1"/>
        <rFont val="Arial"/>
        <family val="2"/>
      </rPr>
      <t xml:space="preserve">  </t>
    </r>
    <r>
      <rPr>
        <i/>
        <sz val="11"/>
        <color theme="1"/>
        <rFont val="Arial"/>
        <family val="2"/>
      </rPr>
      <t>(4)</t>
    </r>
  </si>
  <si>
    <r>
      <rPr>
        <b/>
        <sz val="11"/>
        <color theme="1"/>
        <rFont val="Arial"/>
        <family val="2"/>
      </rPr>
      <t xml:space="preserve">Vol 2  </t>
    </r>
    <r>
      <rPr>
        <i/>
        <sz val="11"/>
        <color theme="1"/>
        <rFont val="Arial"/>
        <family val="2"/>
      </rPr>
      <t>(4)</t>
    </r>
  </si>
  <si>
    <r>
      <rPr>
        <b/>
        <sz val="11"/>
        <color theme="1"/>
        <rFont val="Arial"/>
        <family val="2"/>
      </rPr>
      <t xml:space="preserve">Vol 3  </t>
    </r>
    <r>
      <rPr>
        <i/>
        <sz val="11"/>
        <color theme="1"/>
        <rFont val="Arial"/>
        <family val="2"/>
      </rPr>
      <t>(4)</t>
    </r>
  </si>
  <si>
    <r>
      <rPr>
        <b/>
        <sz val="11"/>
        <color theme="1"/>
        <rFont val="Arial"/>
        <family val="2"/>
      </rPr>
      <t xml:space="preserve">Vol 4  </t>
    </r>
    <r>
      <rPr>
        <i/>
        <sz val="11"/>
        <color theme="1"/>
        <rFont val="Arial"/>
        <family val="2"/>
      </rPr>
      <t>(4)</t>
    </r>
  </si>
  <si>
    <r>
      <rPr>
        <b/>
        <sz val="11"/>
        <color theme="1"/>
        <rFont val="Arial"/>
        <family val="2"/>
      </rPr>
      <t xml:space="preserve">Vol 5  </t>
    </r>
    <r>
      <rPr>
        <i/>
        <sz val="11"/>
        <color theme="1"/>
        <rFont val="Arial"/>
        <family val="2"/>
      </rPr>
      <t>(4)</t>
    </r>
  </si>
  <si>
    <t>CHENOZ, Olivier</t>
  </si>
  <si>
    <t>AMCM65</t>
  </si>
  <si>
    <t>*</t>
  </si>
  <si>
    <t>GOURDET, Julien</t>
  </si>
  <si>
    <t>CAAFT</t>
  </si>
  <si>
    <t>OLE, Julien</t>
  </si>
  <si>
    <t>1845.6</t>
  </si>
  <si>
    <t>VENAT, Romain</t>
  </si>
  <si>
    <t xml:space="preserve">AMN </t>
  </si>
  <si>
    <t>1896.2</t>
  </si>
  <si>
    <t>BORDE, Jérôme</t>
  </si>
  <si>
    <t>SMA</t>
  </si>
  <si>
    <t>1863.6</t>
  </si>
  <si>
    <t>JAUME, Fabrice</t>
  </si>
  <si>
    <t>AMCG</t>
  </si>
  <si>
    <t>1893.2</t>
  </si>
  <si>
    <t>1794.2</t>
  </si>
  <si>
    <t>MAILLE, Jérôme</t>
  </si>
  <si>
    <t>AMCC</t>
  </si>
  <si>
    <t>1891.2</t>
  </si>
  <si>
    <t>1878.9</t>
  </si>
  <si>
    <t>1870.2</t>
  </si>
  <si>
    <t>1858.7</t>
  </si>
  <si>
    <t>FRAISSE, Jean Michel</t>
  </si>
  <si>
    <t>1867.3</t>
  </si>
  <si>
    <t>ESCARNOT, Marc</t>
  </si>
  <si>
    <t>AMVL</t>
  </si>
  <si>
    <t>1871.6</t>
  </si>
  <si>
    <t>1846.2</t>
  </si>
  <si>
    <t>1803.1</t>
  </si>
  <si>
    <t>BERGES, Frédéric</t>
  </si>
  <si>
    <t>CMB</t>
  </si>
  <si>
    <t>1898.5</t>
  </si>
  <si>
    <t>1814.3</t>
  </si>
  <si>
    <t>1861.8</t>
  </si>
  <si>
    <t>1823.7</t>
  </si>
  <si>
    <t>DORMOY, Pierre</t>
  </si>
  <si>
    <t>CACE</t>
  </si>
  <si>
    <t>1813.2</t>
  </si>
  <si>
    <t>1853.3</t>
  </si>
  <si>
    <t>1884.7</t>
  </si>
  <si>
    <t>ALBERT, Jérôme</t>
  </si>
  <si>
    <t>ANEG</t>
  </si>
  <si>
    <t>1895.8</t>
  </si>
  <si>
    <t>1818.9</t>
  </si>
  <si>
    <t>1873.3</t>
  </si>
  <si>
    <t>1802.8</t>
  </si>
  <si>
    <t>PANCE, Alain</t>
  </si>
  <si>
    <t>1779.5</t>
  </si>
  <si>
    <t>1784.8</t>
  </si>
  <si>
    <t>RUIDE, Sébastien</t>
  </si>
  <si>
    <t>1555.5</t>
  </si>
  <si>
    <t>1809.8</t>
  </si>
  <si>
    <t>VENIER, Jean-Guy</t>
  </si>
  <si>
    <t>1775.8</t>
  </si>
  <si>
    <t>1862.2</t>
  </si>
  <si>
    <t>1863.4</t>
  </si>
  <si>
    <t>RIFFLART, Pierre-Francois</t>
  </si>
  <si>
    <t>1827.2</t>
  </si>
  <si>
    <t>1807.9</t>
  </si>
  <si>
    <t>1748.2</t>
  </si>
  <si>
    <t>1868.1</t>
  </si>
  <si>
    <t>LE MESLE, Pierre-Louis</t>
  </si>
  <si>
    <t>1815.9</t>
  </si>
  <si>
    <t>1885.5</t>
  </si>
  <si>
    <t>1791.9</t>
  </si>
  <si>
    <t>1723.1</t>
  </si>
  <si>
    <t>GRAS, Stéphane</t>
  </si>
  <si>
    <t>SMAC</t>
  </si>
  <si>
    <t>1809.1</t>
  </si>
  <si>
    <t>1825.8</t>
  </si>
  <si>
    <t>1746.1</t>
  </si>
  <si>
    <t>1759.6</t>
  </si>
  <si>
    <t>RICCIARDI, René</t>
  </si>
  <si>
    <t>1852.7</t>
  </si>
  <si>
    <t>1815.1</t>
  </si>
  <si>
    <t>1595.6</t>
  </si>
  <si>
    <t>1852.3</t>
  </si>
  <si>
    <t>DAMENE, Alain</t>
  </si>
  <si>
    <t>Les 3 pentes</t>
  </si>
  <si>
    <t>1834.4</t>
  </si>
  <si>
    <t>1803.5</t>
  </si>
  <si>
    <t>1713.3</t>
  </si>
  <si>
    <t>21</t>
  </si>
  <si>
    <t>CHENOZ, Jean</t>
  </si>
  <si>
    <t>1701.8</t>
  </si>
  <si>
    <t>1637.4</t>
  </si>
  <si>
    <t>1833.8</t>
  </si>
  <si>
    <t>1874.2</t>
  </si>
  <si>
    <t>22</t>
  </si>
  <si>
    <t>LE MESLE, Lilian</t>
  </si>
  <si>
    <t>1464.1</t>
  </si>
  <si>
    <t>23</t>
  </si>
  <si>
    <t>GAUBY, Jordan</t>
  </si>
  <si>
    <t>CMCM82</t>
  </si>
  <si>
    <t>1816.7</t>
  </si>
  <si>
    <t>1689.8</t>
  </si>
  <si>
    <t>1553.3</t>
  </si>
  <si>
    <t>24</t>
  </si>
  <si>
    <t>THION, Jérome</t>
  </si>
  <si>
    <t>MODEL CLUB BUXEEN</t>
  </si>
  <si>
    <t>1766.9</t>
  </si>
  <si>
    <t>1726.5</t>
  </si>
  <si>
    <t>1870.5</t>
  </si>
  <si>
    <t>1627.3</t>
  </si>
  <si>
    <t>25</t>
  </si>
  <si>
    <t>VENAT, Fabrice</t>
  </si>
  <si>
    <t>AMN</t>
  </si>
  <si>
    <t>1825.9</t>
  </si>
  <si>
    <t>1829.6</t>
  </si>
  <si>
    <t>1452.7</t>
  </si>
  <si>
    <t>26</t>
  </si>
  <si>
    <t>CHARRUT, Charles</t>
  </si>
  <si>
    <t>BAM</t>
  </si>
  <si>
    <t>1693.9</t>
  </si>
  <si>
    <t>1838.4</t>
  </si>
  <si>
    <t>27</t>
  </si>
  <si>
    <t>MOREAU, Frédéric</t>
  </si>
  <si>
    <t>SPIRALE 35</t>
  </si>
  <si>
    <t>1623.6</t>
  </si>
  <si>
    <t>1669.1</t>
  </si>
  <si>
    <t>28</t>
  </si>
  <si>
    <t>ORAIN, Jean-Luc</t>
  </si>
  <si>
    <t>ACCSA</t>
  </si>
  <si>
    <t>1714.4</t>
  </si>
  <si>
    <t>1783.1</t>
  </si>
  <si>
    <t>1449.4</t>
  </si>
  <si>
    <t>29</t>
  </si>
  <si>
    <t>BEGUE, Yann</t>
  </si>
  <si>
    <t>1839.5</t>
  </si>
  <si>
    <t>1812.2</t>
  </si>
  <si>
    <t>1798.3</t>
  </si>
  <si>
    <t>1387.9</t>
  </si>
  <si>
    <t>30</t>
  </si>
  <si>
    <t>PROVOST, Loïc</t>
  </si>
  <si>
    <t>Spirale35</t>
  </si>
  <si>
    <t>1758.2</t>
  </si>
  <si>
    <t>1435.3</t>
  </si>
  <si>
    <t>1785.1</t>
  </si>
  <si>
    <t>1838.2</t>
  </si>
  <si>
    <t>31</t>
  </si>
  <si>
    <t>COULOMB, Sylvain</t>
  </si>
  <si>
    <t>1866.5</t>
  </si>
  <si>
    <t>1723.8</t>
  </si>
  <si>
    <t>1798.1</t>
  </si>
  <si>
    <t>1422.1</t>
  </si>
  <si>
    <t>32</t>
  </si>
  <si>
    <t>GIARRAPUTO, Francis</t>
  </si>
  <si>
    <t>MCCT</t>
  </si>
  <si>
    <t>1607.4</t>
  </si>
  <si>
    <t>1700.2</t>
  </si>
  <si>
    <t>1694.5</t>
  </si>
  <si>
    <t>33</t>
  </si>
  <si>
    <t>SUGRANES, Nicolas</t>
  </si>
  <si>
    <t>1733.6</t>
  </si>
  <si>
    <t>1463.8</t>
  </si>
  <si>
    <t>34</t>
  </si>
  <si>
    <t>GEERTS, Michel</t>
  </si>
  <si>
    <t>MCCL</t>
  </si>
  <si>
    <t>1601.9</t>
  </si>
  <si>
    <t>1647.4</t>
  </si>
  <si>
    <t>1712.5</t>
  </si>
  <si>
    <t>1551.1</t>
  </si>
  <si>
    <t>35</t>
  </si>
  <si>
    <t>ZINK, Thierry</t>
  </si>
  <si>
    <t>1735.6</t>
  </si>
  <si>
    <t>1727.3</t>
  </si>
  <si>
    <t>1502.8</t>
  </si>
  <si>
    <t>1339.5</t>
  </si>
  <si>
    <t>36</t>
  </si>
  <si>
    <t>GOURDET, Daniel</t>
  </si>
  <si>
    <t>1764.9</t>
  </si>
  <si>
    <t>1824.2</t>
  </si>
  <si>
    <t>1333.7</t>
  </si>
  <si>
    <t>1374.6</t>
  </si>
  <si>
    <t>37</t>
  </si>
  <si>
    <t>RICARD, Jean-Luc</t>
  </si>
  <si>
    <t>MAG</t>
  </si>
  <si>
    <t>1689.9</t>
  </si>
  <si>
    <t>1748.1</t>
  </si>
  <si>
    <t>1103.1</t>
  </si>
  <si>
    <t>1724.9</t>
  </si>
  <si>
    <t>38</t>
  </si>
  <si>
    <t>IOST, Philippe</t>
  </si>
  <si>
    <t>1836.1</t>
  </si>
  <si>
    <t>1379.4</t>
  </si>
  <si>
    <t>1711.7</t>
  </si>
  <si>
    <t>39</t>
  </si>
  <si>
    <t>AMBROISE, Jacques</t>
  </si>
  <si>
    <t>LES 2L</t>
  </si>
  <si>
    <t>1721.9</t>
  </si>
  <si>
    <t>1392.5</t>
  </si>
  <si>
    <t>40</t>
  </si>
  <si>
    <t>GENIN, Marc</t>
  </si>
  <si>
    <t>1750.5</t>
  </si>
  <si>
    <t>1531.4</t>
  </si>
  <si>
    <t>41</t>
  </si>
  <si>
    <t>GOURDET, Brigitte</t>
  </si>
  <si>
    <t>1418.7</t>
  </si>
  <si>
    <t>1742.2</t>
  </si>
  <si>
    <t>1637.8</t>
  </si>
  <si>
    <t>1058.2</t>
  </si>
  <si>
    <t xml:space="preserve">N.C. </t>
  </si>
  <si>
    <t>4 et 5 juin 2022 Saint Denis de l'Hotel</t>
  </si>
  <si>
    <r>
      <t xml:space="preserve">C/J   </t>
    </r>
    <r>
      <rPr>
        <i/>
        <sz val="11"/>
        <rFont val="Arial"/>
        <family val="2"/>
      </rPr>
      <t>(2)</t>
    </r>
  </si>
  <si>
    <r>
      <t xml:space="preserve">Résultat 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(3)</t>
    </r>
  </si>
  <si>
    <r>
      <t>Vols 1-8</t>
    </r>
    <r>
      <rPr>
        <sz val="11"/>
        <rFont val="Arial"/>
        <family val="2"/>
      </rPr>
      <t xml:space="preserve">  </t>
    </r>
    <r>
      <rPr>
        <i/>
        <sz val="11"/>
        <rFont val="Arial"/>
        <family val="2"/>
      </rPr>
      <t>(4)</t>
    </r>
  </si>
  <si>
    <t xml:space="preserve">Fly Off 1 2  </t>
  </si>
  <si>
    <t>LEAUTE Jacques</t>
  </si>
  <si>
    <t>Bretagne</t>
  </si>
  <si>
    <t>0299</t>
  </si>
  <si>
    <t>Aéromodel Club du Finistére</t>
  </si>
  <si>
    <t>6977-1993</t>
  </si>
  <si>
    <r>
      <t>1000-1000-1000-1000-1000-</t>
    </r>
    <r>
      <rPr>
        <sz val="11"/>
        <rFont val="Arial Narrow"/>
        <family val="2"/>
      </rPr>
      <t>961</t>
    </r>
    <r>
      <rPr>
        <b/>
        <sz val="11"/>
        <rFont val="Arial Narrow"/>
        <family val="2"/>
      </rPr>
      <t>-1000-977</t>
    </r>
  </si>
  <si>
    <t>993-1000</t>
  </si>
  <si>
    <t>GRAVOUIL Roger</t>
  </si>
  <si>
    <t>Pays de Loire</t>
  </si>
  <si>
    <t>0425</t>
  </si>
  <si>
    <t>Les Ailes du Val de Loire</t>
  </si>
  <si>
    <t>6976-1982</t>
  </si>
  <si>
    <t>985-997</t>
  </si>
  <si>
    <t>PERCHERON Daniel</t>
  </si>
  <si>
    <t>Centre Val de Loire</t>
  </si>
  <si>
    <t>0102</t>
  </si>
  <si>
    <t>Club aéromodéliste de Touraine</t>
  </si>
  <si>
    <t>7000-1980</t>
  </si>
  <si>
    <t>1000-980</t>
  </si>
  <si>
    <t>DUPONT Dorian</t>
  </si>
  <si>
    <t>6963-1933</t>
  </si>
  <si>
    <r>
      <t>1000-1000-</t>
    </r>
    <r>
      <rPr>
        <sz val="11"/>
        <rFont val="Arial Narrow"/>
        <family val="2"/>
      </rPr>
      <t>950</t>
    </r>
    <r>
      <rPr>
        <b/>
        <sz val="11"/>
        <rFont val="Arial Narrow"/>
        <family val="2"/>
      </rPr>
      <t>-992-995-998-978-1000</t>
    </r>
  </si>
  <si>
    <t>956-977</t>
  </si>
  <si>
    <t>MERAT Norbert</t>
  </si>
  <si>
    <t>0066</t>
  </si>
  <si>
    <t>Les ailes Rabelaisiennes</t>
  </si>
  <si>
    <t>6949</t>
  </si>
  <si>
    <r>
      <t>1000-1000-1000-972-</t>
    </r>
    <r>
      <rPr>
        <sz val="11"/>
        <rFont val="Arial Narrow"/>
        <family val="2"/>
      </rPr>
      <t>954</t>
    </r>
    <r>
      <rPr>
        <b/>
        <sz val="11"/>
        <rFont val="Arial Narrow"/>
        <family val="2"/>
      </rPr>
      <t>-1000-982-995</t>
    </r>
  </si>
  <si>
    <t>LEBERRE Johan</t>
  </si>
  <si>
    <t>0546</t>
  </si>
  <si>
    <t>MAC Commandant Tulasne</t>
  </si>
  <si>
    <t>6909</t>
  </si>
  <si>
    <r>
      <t>987-966-985-973-</t>
    </r>
    <r>
      <rPr>
        <sz val="11"/>
        <rFont val="Arial Narrow"/>
        <family val="2"/>
      </rPr>
      <t>944</t>
    </r>
    <r>
      <rPr>
        <b/>
        <sz val="11"/>
        <rFont val="Arial Narrow"/>
        <family val="2"/>
      </rPr>
      <t>-1000-1000-998</t>
    </r>
  </si>
  <si>
    <t>CHAMPION Robert</t>
  </si>
  <si>
    <t>6901</t>
  </si>
  <si>
    <r>
      <rPr>
        <sz val="11"/>
        <rFont val="Arial Narrow"/>
        <family val="2"/>
      </rPr>
      <t>944</t>
    </r>
    <r>
      <rPr>
        <b/>
        <sz val="11"/>
        <rFont val="Arial Narrow"/>
        <family val="2"/>
      </rPr>
      <t>-993-959-1000-1000-991-958-1000</t>
    </r>
  </si>
  <si>
    <t>BOUVIER Michel</t>
  </si>
  <si>
    <t>Auvergne Rhone-Alpes</t>
  </si>
  <si>
    <t>0471</t>
  </si>
  <si>
    <t>Les Blaireaux Air Model</t>
  </si>
  <si>
    <t>6867</t>
  </si>
  <si>
    <r>
      <rPr>
        <b/>
        <sz val="11"/>
        <rFont val="Arial Narrow"/>
        <family val="2"/>
      </rPr>
      <t>967-992-1000-982-1000-</t>
    </r>
    <r>
      <rPr>
        <sz val="11"/>
        <rFont val="Arial Narrow"/>
        <family val="2"/>
      </rPr>
      <t>926</t>
    </r>
    <r>
      <rPr>
        <b/>
        <sz val="11"/>
        <rFont val="Arial Narrow"/>
        <family val="2"/>
      </rPr>
      <t>-917-1000</t>
    </r>
  </si>
  <si>
    <t>CHAMBLET Joël Antoine</t>
  </si>
  <si>
    <t>6844</t>
  </si>
  <si>
    <r>
      <t>952</t>
    </r>
    <r>
      <rPr>
        <b/>
        <sz val="11"/>
        <rFont val="Arial Narrow"/>
        <family val="2"/>
      </rPr>
      <t>-998-977-959-971-987-975-977</t>
    </r>
  </si>
  <si>
    <t>CIRE Victor</t>
  </si>
  <si>
    <t>6811</t>
  </si>
  <si>
    <r>
      <rPr>
        <b/>
        <sz val="11"/>
        <rFont val="Arial Narrow"/>
        <family val="2"/>
      </rPr>
      <t>944-950-979-1000-977-976-985-</t>
    </r>
    <r>
      <rPr>
        <sz val="11"/>
        <rFont val="Arial Narrow"/>
        <family val="2"/>
      </rPr>
      <t>881</t>
    </r>
  </si>
  <si>
    <t>VILLESANGE Marc</t>
  </si>
  <si>
    <t>6800</t>
  </si>
  <si>
    <r>
      <t>971-972-969-965-980-950-</t>
    </r>
    <r>
      <rPr>
        <sz val="11"/>
        <rFont val="Arial Narrow"/>
        <family val="2"/>
      </rPr>
      <t>934</t>
    </r>
    <r>
      <rPr>
        <b/>
        <sz val="11"/>
        <rFont val="Arial Narrow"/>
        <family val="2"/>
      </rPr>
      <t>-993</t>
    </r>
  </si>
  <si>
    <t>ROGARD Alain</t>
  </si>
  <si>
    <t>6730</t>
  </si>
  <si>
    <r>
      <rPr>
        <b/>
        <sz val="11"/>
        <rFont val="Arial Narrow"/>
        <family val="2"/>
      </rPr>
      <t>955-919-</t>
    </r>
    <r>
      <rPr>
        <sz val="11"/>
        <rFont val="Arial Narrow"/>
        <family val="2"/>
      </rPr>
      <t>196</t>
    </r>
    <r>
      <rPr>
        <b/>
        <sz val="11"/>
        <rFont val="Arial Narrow"/>
        <family val="2"/>
      </rPr>
      <t>-968-946-998-1000-944</t>
    </r>
  </si>
  <si>
    <t>TESSIER Philippe</t>
  </si>
  <si>
    <t>6615</t>
  </si>
  <si>
    <r>
      <rPr>
        <b/>
        <sz val="11"/>
        <rFont val="Arial Narrow"/>
        <family val="2"/>
      </rPr>
      <t>946-922-945-958-935-966-</t>
    </r>
    <r>
      <rPr>
        <sz val="11"/>
        <rFont val="Arial Narrow"/>
        <family val="2"/>
      </rPr>
      <t>888</t>
    </r>
    <r>
      <rPr>
        <b/>
        <sz val="11"/>
        <rFont val="Arial Narrow"/>
        <family val="2"/>
      </rPr>
      <t>-943</t>
    </r>
  </si>
  <si>
    <t>GEAY Gilbert</t>
  </si>
  <si>
    <t>Ile de France</t>
  </si>
  <si>
    <t>0972</t>
  </si>
  <si>
    <t>A,N,E,G,</t>
  </si>
  <si>
    <t>6313</t>
  </si>
  <si>
    <r>
      <rPr>
        <b/>
        <sz val="11"/>
        <rFont val="Arial Narrow"/>
        <family val="2"/>
      </rPr>
      <t>911-938-624-925-916-858-</t>
    </r>
    <r>
      <rPr>
        <sz val="11"/>
        <rFont val="Arial Narrow"/>
        <family val="2"/>
      </rPr>
      <t>810</t>
    </r>
    <r>
      <rPr>
        <b/>
        <sz val="11"/>
        <rFont val="Arial Narrow"/>
        <family val="2"/>
      </rPr>
      <t>-955</t>
    </r>
  </si>
  <si>
    <t>DURAND Dominique</t>
  </si>
  <si>
    <t>4429</t>
  </si>
  <si>
    <r>
      <rPr>
        <b/>
        <sz val="11"/>
        <rFont val="Arial Narrow"/>
        <family val="2"/>
      </rPr>
      <t>296-886-820-773-849-805-0-</t>
    </r>
    <r>
      <rPr>
        <sz val="11"/>
        <rFont val="Arial Narrow"/>
        <family val="2"/>
      </rPr>
      <t>0</t>
    </r>
  </si>
  <si>
    <t>BOSSUT Jean-Claude</t>
  </si>
  <si>
    <t>Occitanie</t>
  </si>
  <si>
    <t>0875</t>
  </si>
  <si>
    <t>Merville Aéromodélisme Club</t>
  </si>
  <si>
    <t>2144</t>
  </si>
  <si>
    <t>797-912-435-0-0-0-0-0</t>
  </si>
  <si>
    <t xml:space="preserve"> Championnat de France Electro 7 2022</t>
  </si>
  <si>
    <r>
      <rPr>
        <b/>
        <sz val="11"/>
        <rFont val="Arial Narrow"/>
        <family val="2"/>
      </rPr>
      <t>1000-995-1000-990-</t>
    </r>
    <r>
      <rPr>
        <sz val="11"/>
        <rFont val="Arial Narrow"/>
        <family val="2"/>
      </rPr>
      <t>977</t>
    </r>
    <r>
      <rPr>
        <b/>
        <sz val="11"/>
        <rFont val="Arial Narrow"/>
        <family val="2"/>
      </rPr>
      <t>-1000-1000-991</t>
    </r>
  </si>
  <si>
    <r>
      <t>1000-1000-</t>
    </r>
    <r>
      <rPr>
        <sz val="11"/>
        <rFont val="Arial Narrow"/>
        <family val="2"/>
      </rPr>
      <t>979</t>
    </r>
    <r>
      <rPr>
        <b/>
        <sz val="11"/>
        <rFont val="Arial Narrow"/>
        <family val="2"/>
      </rPr>
      <t>-1000-1000-1000-1000-1000</t>
    </r>
  </si>
  <si>
    <r>
      <t xml:space="preserve">Electro 7 </t>
    </r>
    <r>
      <rPr>
        <i/>
        <sz val="14"/>
        <rFont val="Arial"/>
        <family val="2"/>
      </rPr>
      <t>(titre de champion de France)</t>
    </r>
  </si>
  <si>
    <t xml:space="preserve"> Championnat de France de vol lible d'intérieur</t>
  </si>
  <si>
    <t>11 et 12 Juin 2022 - Treize Vents (Sèvres Anjou Modélisme)</t>
  </si>
  <si>
    <t>Micro 35 Cadet (titre de champion de France)</t>
  </si>
  <si>
    <t>GAILLARD Thomas</t>
  </si>
  <si>
    <t>LAMPL</t>
  </si>
  <si>
    <t>SEVRES ANJOU MODELISME</t>
  </si>
  <si>
    <t>ALEXANDRE Tayronn</t>
  </si>
  <si>
    <t>LAMIF</t>
  </si>
  <si>
    <t>MODELE AIR CLUB DE MANDRES</t>
  </si>
  <si>
    <t>MARTINEAU Mathys</t>
  </si>
  <si>
    <t>GHESQUIERE Juliette</t>
  </si>
  <si>
    <t>CARLINI DESGRANGES Arthur</t>
  </si>
  <si>
    <t>GENTY Arthur</t>
  </si>
  <si>
    <t>Micro 35 Junior et Senior (titre de champion national)</t>
  </si>
  <si>
    <t>BROUANT Nicolas</t>
  </si>
  <si>
    <t>LAMCVL</t>
  </si>
  <si>
    <t>CLUB AEROMODELISTE DE TOURAINE</t>
  </si>
  <si>
    <t>MASSON Renaud</t>
  </si>
  <si>
    <t>MORICEAU Bertrand</t>
  </si>
  <si>
    <t>CROSNIER Eliott</t>
  </si>
  <si>
    <t>ALEXANDRE David</t>
  </si>
  <si>
    <t>MARILIER Thierry</t>
  </si>
  <si>
    <t>ROMPION Denis</t>
  </si>
  <si>
    <t>GHESQUIERE Eva</t>
  </si>
  <si>
    <t>SYLVAIN Antoine</t>
  </si>
  <si>
    <t>MARTINEAU Alban</t>
  </si>
  <si>
    <t>MARCHAND Gabriel</t>
  </si>
  <si>
    <t>F1D (titre de champion de France)</t>
  </si>
  <si>
    <t>BARBERIS Didier</t>
  </si>
  <si>
    <t>F1L (titre de champion national)</t>
  </si>
  <si>
    <t>F1M (titre de champion national)</t>
  </si>
  <si>
    <t>BROCHARD Georges</t>
  </si>
  <si>
    <r>
      <rPr>
        <b/>
        <i/>
        <sz val="18"/>
        <rFont val="Arial"/>
        <family val="2"/>
      </rPr>
      <t xml:space="preserve"> Championnat de France de </t>
    </r>
    <r>
      <rPr>
        <i/>
        <sz val="18"/>
        <rFont val="Arial"/>
        <family val="2"/>
      </rPr>
      <t>planeur thermique de durée</t>
    </r>
  </si>
  <si>
    <t>02-03/07/2022 - Wambrechies (FRM)</t>
  </si>
  <si>
    <r>
      <rPr>
        <b/>
        <sz val="11"/>
        <rFont val="Arial"/>
        <family val="2"/>
      </rPr>
      <t xml:space="preserve">C/J   </t>
    </r>
    <r>
      <rPr>
        <i/>
        <sz val="11"/>
        <rFont val="Arial"/>
        <family val="2"/>
      </rPr>
      <t>(2)</t>
    </r>
  </si>
  <si>
    <r>
      <rPr>
        <b/>
        <sz val="11"/>
        <rFont val="Arial"/>
        <family val="2"/>
      </rPr>
      <t xml:space="preserve">Résultat 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(3)</t>
    </r>
  </si>
  <si>
    <r>
      <rPr>
        <b/>
        <sz val="11"/>
        <rFont val="Arial"/>
        <family val="2"/>
      </rPr>
      <t>Vol 1</t>
    </r>
    <r>
      <rPr>
        <sz val="11"/>
        <rFont val="Arial"/>
        <family val="2"/>
      </rPr>
      <t xml:space="preserve">  </t>
    </r>
    <r>
      <rPr>
        <i/>
        <sz val="11"/>
        <rFont val="Arial"/>
        <family val="2"/>
      </rPr>
      <t>(4)</t>
    </r>
  </si>
  <si>
    <r>
      <rPr>
        <b/>
        <sz val="11"/>
        <rFont val="Arial"/>
        <family val="2"/>
      </rPr>
      <t xml:space="preserve">Vol 2  </t>
    </r>
    <r>
      <rPr>
        <i/>
        <sz val="11"/>
        <rFont val="Arial"/>
        <family val="2"/>
      </rPr>
      <t>(4)</t>
    </r>
  </si>
  <si>
    <r>
      <rPr>
        <b/>
        <sz val="11"/>
        <rFont val="Arial"/>
        <family val="2"/>
      </rPr>
      <t xml:space="preserve">Vol 3  </t>
    </r>
    <r>
      <rPr>
        <i/>
        <sz val="11"/>
        <rFont val="Arial"/>
        <family val="2"/>
      </rPr>
      <t>(4)</t>
    </r>
  </si>
  <si>
    <r>
      <rPr>
        <b/>
        <sz val="11"/>
        <rFont val="Arial"/>
        <family val="2"/>
      </rPr>
      <t xml:space="preserve">Vol 4  </t>
    </r>
    <r>
      <rPr>
        <i/>
        <sz val="11"/>
        <rFont val="Arial"/>
        <family val="2"/>
      </rPr>
      <t>(4)</t>
    </r>
  </si>
  <si>
    <r>
      <rPr>
        <b/>
        <sz val="11"/>
        <rFont val="Arial"/>
        <family val="2"/>
      </rPr>
      <t xml:space="preserve">Vol 5  </t>
    </r>
    <r>
      <rPr>
        <i/>
        <sz val="11"/>
        <rFont val="Arial"/>
        <family val="2"/>
      </rPr>
      <t>(4)</t>
    </r>
  </si>
  <si>
    <r>
      <rPr>
        <b/>
        <sz val="11"/>
        <rFont val="Arial"/>
        <family val="2"/>
      </rPr>
      <t xml:space="preserve">Vol 6  </t>
    </r>
    <r>
      <rPr>
        <i/>
        <sz val="11"/>
        <rFont val="Arial"/>
        <family val="2"/>
      </rPr>
      <t>(4)</t>
    </r>
  </si>
  <si>
    <r>
      <rPr>
        <b/>
        <sz val="11"/>
        <rFont val="Arial"/>
        <family val="2"/>
      </rPr>
      <t xml:space="preserve">Vol 7  </t>
    </r>
    <r>
      <rPr>
        <i/>
        <sz val="11"/>
        <rFont val="Arial"/>
        <family val="2"/>
      </rPr>
      <t>(4)</t>
    </r>
  </si>
  <si>
    <r>
      <rPr>
        <b/>
        <sz val="11"/>
        <rFont val="Arial"/>
        <family val="2"/>
      </rPr>
      <t xml:space="preserve">Vol 8  </t>
    </r>
    <r>
      <rPr>
        <i/>
        <sz val="11"/>
        <rFont val="Arial"/>
        <family val="2"/>
      </rPr>
      <t>(4)</t>
    </r>
  </si>
  <si>
    <r>
      <rPr>
        <b/>
        <sz val="11"/>
        <rFont val="Arial"/>
        <family val="2"/>
      </rPr>
      <t xml:space="preserve">Vol 9  </t>
    </r>
    <r>
      <rPr>
        <i/>
        <sz val="11"/>
        <rFont val="Arial"/>
        <family val="2"/>
      </rPr>
      <t>(4)</t>
    </r>
  </si>
  <si>
    <r>
      <rPr>
        <b/>
        <sz val="11"/>
        <rFont val="Arial"/>
        <family val="2"/>
      </rPr>
      <t xml:space="preserve">Vol 10  </t>
    </r>
    <r>
      <rPr>
        <i/>
        <sz val="11"/>
        <rFont val="Arial"/>
        <family val="2"/>
      </rPr>
      <t>(4)</t>
    </r>
  </si>
  <si>
    <r>
      <rPr>
        <b/>
        <sz val="11"/>
        <rFont val="Arial"/>
        <family val="2"/>
      </rPr>
      <t>Fly-Off 1</t>
    </r>
    <r>
      <rPr>
        <sz val="11"/>
        <rFont val="Arial"/>
        <family val="2"/>
      </rPr>
      <t xml:space="preserve">  </t>
    </r>
    <r>
      <rPr>
        <i/>
        <sz val="11"/>
        <rFont val="Arial"/>
        <family val="2"/>
      </rPr>
      <t>(4)</t>
    </r>
  </si>
  <si>
    <r>
      <rPr>
        <b/>
        <sz val="11"/>
        <rFont val="Arial"/>
        <family val="2"/>
      </rPr>
      <t xml:space="preserve">Fly-Off 2  </t>
    </r>
    <r>
      <rPr>
        <i/>
        <sz val="11"/>
        <rFont val="Arial"/>
        <family val="2"/>
      </rPr>
      <t>(4)</t>
    </r>
  </si>
  <si>
    <t>BORDIER Charly</t>
  </si>
  <si>
    <t>0154</t>
  </si>
  <si>
    <t>AERO CLUB DES CIGOGNES</t>
  </si>
  <si>
    <t>*869,28</t>
  </si>
  <si>
    <t>WILMOT Bertrand</t>
  </si>
  <si>
    <t>LAMHDF</t>
  </si>
  <si>
    <t>0837</t>
  </si>
  <si>
    <t>FLANDRE RADIO MODELISME</t>
  </si>
  <si>
    <t>*525,07</t>
  </si>
  <si>
    <t>ROCOURT Christophe</t>
  </si>
  <si>
    <t>*683,6</t>
  </si>
  <si>
    <t>ELLIOT Patrick</t>
  </si>
  <si>
    <t>*802,04</t>
  </si>
  <si>
    <t>RABIANT Daniel</t>
  </si>
  <si>
    <t>LAMBFC</t>
  </si>
  <si>
    <t>0409</t>
  </si>
  <si>
    <t>GROUPE A. MAILLOTIN</t>
  </si>
  <si>
    <t>*621,5</t>
  </si>
  <si>
    <t>DE RUFFRAY Gaëtan</t>
  </si>
  <si>
    <t>*743,11</t>
  </si>
  <si>
    <t>SENOUQUE Baptiste</t>
  </si>
  <si>
    <t>*597,94</t>
  </si>
  <si>
    <t>QUOY Sylvain</t>
  </si>
  <si>
    <t>*639,67</t>
  </si>
  <si>
    <t>JAILLAIS Jean-Philippe</t>
  </si>
  <si>
    <t>LAMNA</t>
  </si>
  <si>
    <t>0008</t>
  </si>
  <si>
    <t>R.M.C. THOUARSAIS</t>
  </si>
  <si>
    <t>*576,7</t>
  </si>
  <si>
    <t>CHASTEL Emmanuel</t>
  </si>
  <si>
    <t>*413,64</t>
  </si>
  <si>
    <t>CHALIMON Daniel</t>
  </si>
  <si>
    <t>LAMNOR</t>
  </si>
  <si>
    <t>0233</t>
  </si>
  <si>
    <t>CLUB MODELISTE DU VEXIN</t>
  </si>
  <si>
    <t>*566,42</t>
  </si>
  <si>
    <t>SENOUQUE David</t>
  </si>
  <si>
    <t>*404,38</t>
  </si>
  <si>
    <t>DOS SANTOS Carlos</t>
  </si>
  <si>
    <t>*0</t>
  </si>
  <si>
    <t>LEPROVOST Jean-Michel</t>
  </si>
  <si>
    <t>*44,12</t>
  </si>
  <si>
    <t>NARDON François</t>
  </si>
  <si>
    <t>F3J (titre de champion de France)</t>
  </si>
  <si>
    <t>Championnat de France avion de voltige RC 2022</t>
  </si>
  <si>
    <t>14 au 17 Juillet 2022 - Peyrilhac (87)</t>
  </si>
  <si>
    <r>
      <t>Catégorie internationale F3A</t>
    </r>
    <r>
      <rPr>
        <i/>
        <sz val="14"/>
        <rFont val="Arial"/>
        <family val="2"/>
      </rPr>
      <t xml:space="preserve"> (titre de champion de France)</t>
    </r>
  </si>
  <si>
    <t>F3A (titre de champion de France)</t>
  </si>
  <si>
    <t>Préliminaires</t>
  </si>
  <si>
    <t>Demi-Finales</t>
  </si>
  <si>
    <t>Finales</t>
  </si>
  <si>
    <t>Rang</t>
  </si>
  <si>
    <t>#</t>
  </si>
  <si>
    <t>J/S</t>
  </si>
  <si>
    <t>N° Licence</t>
  </si>
  <si>
    <t>Norm.</t>
  </si>
  <si>
    <t>Prélim</t>
  </si>
  <si>
    <r>
      <t xml:space="preserve">Demi 1 </t>
    </r>
    <r>
      <rPr>
        <sz val="9"/>
        <rFont val="Arial"/>
        <family val="2"/>
      </rPr>
      <t>(F23)</t>
    </r>
  </si>
  <si>
    <r>
      <t>Demi 2</t>
    </r>
    <r>
      <rPr>
        <sz val="9"/>
        <rFont val="Arial"/>
        <family val="2"/>
      </rPr>
      <t xml:space="preserve"> (F23)</t>
    </r>
  </si>
  <si>
    <r>
      <t>Fly off 1</t>
    </r>
    <r>
      <rPr>
        <sz val="9"/>
        <rFont val="Arial"/>
        <family val="2"/>
      </rPr>
      <t xml:space="preserve"> (Inc. 1)</t>
    </r>
  </si>
  <si>
    <r>
      <t>Fly off 2</t>
    </r>
    <r>
      <rPr>
        <sz val="9"/>
        <rFont val="Arial"/>
        <family val="2"/>
      </rPr>
      <t xml:space="preserve"> (Inc. 2)</t>
    </r>
  </si>
  <si>
    <r>
      <t>Catégorie nationale B</t>
    </r>
    <r>
      <rPr>
        <i/>
        <sz val="14"/>
        <rFont val="Arial"/>
        <family val="2"/>
      </rPr>
      <t xml:space="preserve"> (titre de champion de France)</t>
    </r>
  </si>
  <si>
    <t>Catégorie Nationale B (titre de champion de France)</t>
  </si>
  <si>
    <t>FLY OFF</t>
  </si>
  <si>
    <t>Fly off 1</t>
  </si>
  <si>
    <t>Fly off 2</t>
  </si>
  <si>
    <t>Fly off 3</t>
  </si>
  <si>
    <r>
      <t>Catégorie nationale A</t>
    </r>
    <r>
      <rPr>
        <i/>
        <sz val="14"/>
        <rFont val="Arial"/>
        <family val="2"/>
      </rPr>
      <t xml:space="preserve"> (titre de champion national)</t>
    </r>
  </si>
  <si>
    <t>Catégorie Nationale A (titre de champion national)</t>
  </si>
  <si>
    <t xml:space="preserve"> Championnat de France Maquettes R/C</t>
  </si>
  <si>
    <t>26 au 28 Août 2022 - Plerguer (AMCCE)</t>
  </si>
  <si>
    <r>
      <t xml:space="preserve">Catégorie F4C </t>
    </r>
    <r>
      <rPr>
        <i/>
        <sz val="14"/>
        <rFont val="Arial"/>
        <family val="2"/>
      </rPr>
      <t>(Titre de champion de France)</t>
    </r>
  </si>
  <si>
    <t>Statique</t>
  </si>
  <si>
    <t xml:space="preserve">Vol 1  </t>
  </si>
  <si>
    <t xml:space="preserve">Vol 3 </t>
  </si>
  <si>
    <t>LEVY Marc</t>
  </si>
  <si>
    <t>OCCITANIE</t>
  </si>
  <si>
    <t>EOLE MURET</t>
  </si>
  <si>
    <t>BOULANGER Daniel</t>
  </si>
  <si>
    <t>GRAND EST</t>
  </si>
  <si>
    <t>LUNEVILLE</t>
  </si>
  <si>
    <t>MARLIN Philippe</t>
  </si>
  <si>
    <r>
      <t>N</t>
    </r>
    <r>
      <rPr>
        <vertAlign val="superscript"/>
        <sz val="10"/>
        <rFont val="Arial"/>
        <family val="2"/>
      </rPr>
      <t>elle</t>
    </r>
    <r>
      <rPr>
        <sz val="10"/>
        <rFont val="Arial"/>
        <family val="2"/>
      </rPr>
      <t>AQUITAINE</t>
    </r>
  </si>
  <si>
    <t>AMCB</t>
  </si>
  <si>
    <t>NIETO Roger</t>
  </si>
  <si>
    <t>BRETAGNE</t>
  </si>
  <si>
    <t>ASAEC - GUER</t>
  </si>
  <si>
    <t>GIQUEL Bruno</t>
  </si>
  <si>
    <t>AERO 35</t>
  </si>
  <si>
    <t>LEVY Alexis</t>
  </si>
  <si>
    <t>RAC 17</t>
  </si>
  <si>
    <t>DECOUVELAERE Eric</t>
  </si>
  <si>
    <t>NORMANDIE</t>
  </si>
  <si>
    <t>FALAISE MC</t>
  </si>
  <si>
    <t>BOISSIERE Pierre</t>
  </si>
  <si>
    <t>AC MORTAGNE</t>
  </si>
  <si>
    <t>TALAVERA Patrick</t>
  </si>
  <si>
    <t>GERMAIN Quentin</t>
  </si>
  <si>
    <t>DEGRAVE Adrien</t>
  </si>
  <si>
    <t>ANDERNOS</t>
  </si>
  <si>
    <t>MIGNOT Thierry</t>
  </si>
  <si>
    <t>AERO RC LINXE</t>
  </si>
  <si>
    <t>DELBOUYS Olivier</t>
  </si>
  <si>
    <t>GIRAUD Sébastien</t>
  </si>
  <si>
    <t>AUGER Etienne</t>
  </si>
  <si>
    <t>AMCCE PLERGUER</t>
  </si>
  <si>
    <t>FOURNAT Patrick</t>
  </si>
  <si>
    <t>LES MOUETTES RIEUSES</t>
  </si>
  <si>
    <t>LEBLOND Olivier</t>
  </si>
  <si>
    <t>CAT 22 - TREGOR</t>
  </si>
  <si>
    <t>POSTIGO Stéphane</t>
  </si>
  <si>
    <t>LA LEYRE</t>
  </si>
  <si>
    <t>HEMON Jacques</t>
  </si>
  <si>
    <t>CAQC - QUIMPER</t>
  </si>
  <si>
    <t>GUICHAOUA Valentin</t>
  </si>
  <si>
    <t>HEMON Sébastien</t>
  </si>
  <si>
    <t>PLU Ronan</t>
  </si>
  <si>
    <t>A PLANEUR NORMAND</t>
  </si>
  <si>
    <t>Catégorie F4G</t>
  </si>
  <si>
    <t>VASLIN Marc</t>
  </si>
  <si>
    <r>
      <t xml:space="preserve">Catégorie F4H </t>
    </r>
    <r>
      <rPr>
        <i/>
        <sz val="14"/>
        <rFont val="Arial"/>
        <family val="2"/>
      </rPr>
      <t>(Titre de champion de France)</t>
    </r>
  </si>
  <si>
    <r>
      <t>Catégories Nationales (Avion - Planeur - Hélicoptère) - (</t>
    </r>
    <r>
      <rPr>
        <i/>
        <sz val="14"/>
        <rFont val="Arial"/>
        <family val="2"/>
      </rPr>
      <t>Titre de champion de France)</t>
    </r>
  </si>
  <si>
    <t>Vol libre extérieur</t>
  </si>
  <si>
    <t>Championnats de France 2022</t>
  </si>
  <si>
    <t>du 01/08/2022 au 04/08/2022 - Assais (79) (CA d’Azay le Brûlé)</t>
  </si>
  <si>
    <r>
      <t xml:space="preserve">F1A planeur international </t>
    </r>
    <r>
      <rPr>
        <i/>
        <sz val="14"/>
        <rFont val="Arial"/>
        <family val="2"/>
      </rPr>
      <t>(titre de champion de France)</t>
    </r>
  </si>
  <si>
    <t>C/J (2)</t>
  </si>
  <si>
    <t>Résultat (3)</t>
  </si>
  <si>
    <t>Vol1</t>
  </si>
  <si>
    <t>Vol2</t>
  </si>
  <si>
    <t>Vol3</t>
  </si>
  <si>
    <t>Vol4</t>
  </si>
  <si>
    <t>Vol5</t>
  </si>
  <si>
    <t>Vol6</t>
  </si>
  <si>
    <t>Vol7</t>
  </si>
  <si>
    <t>Flyoff1</t>
  </si>
  <si>
    <t>Flyoff2</t>
  </si>
  <si>
    <t>Flyoff3</t>
  </si>
  <si>
    <t>Didier ECHIVARD</t>
  </si>
  <si>
    <t>Modèle Air Club de Mandres</t>
  </si>
  <si>
    <t>Frédéric ABERLENC</t>
  </si>
  <si>
    <t>Paris Air Model</t>
  </si>
  <si>
    <t>Capucin RAGOT</t>
  </si>
  <si>
    <t>LAMGE</t>
  </si>
  <si>
    <t>Ludres Air Modèles</t>
  </si>
  <si>
    <t>Emmanuel RAGOT</t>
  </si>
  <si>
    <t>Vincent CROGUENNEC</t>
  </si>
  <si>
    <t>Sèvres Anjou Modélisme</t>
  </si>
  <si>
    <t>Bernard BOCHET</t>
  </si>
  <si>
    <t>Evreux Air Model</t>
  </si>
  <si>
    <t>François MOREAU</t>
  </si>
  <si>
    <t>Jean GODINHO</t>
  </si>
  <si>
    <t>Matéo MORANDINI</t>
  </si>
  <si>
    <t>Vol Libre Moncontourois</t>
  </si>
  <si>
    <t>Oscar THEVENON</t>
  </si>
  <si>
    <t>Aéromodélisme Club Thouarsais</t>
  </si>
  <si>
    <t>Léo CHENE</t>
  </si>
  <si>
    <t>Aéro Modélisme Bourges</t>
  </si>
  <si>
    <t>Boris BERNARD</t>
  </si>
  <si>
    <t>Caen Aéromodèles</t>
  </si>
  <si>
    <t>Bernard TRACHEZ</t>
  </si>
  <si>
    <t>CA d’Azay le Brûlé</t>
  </si>
  <si>
    <t>Karine VILLENFIN</t>
  </si>
  <si>
    <t>Eliès CROGUENNEC</t>
  </si>
  <si>
    <t>Bertrand POUZET</t>
  </si>
  <si>
    <t>Lionel BRAUD</t>
  </si>
  <si>
    <t>LAMOCC</t>
  </si>
  <si>
    <t>CA Airbus France toulouse</t>
  </si>
  <si>
    <t>Madeline RAGOT</t>
  </si>
  <si>
    <t>Gilles BERNARD</t>
  </si>
  <si>
    <t>Alicia NEVERS</t>
  </si>
  <si>
    <t>LAMPACA</t>
  </si>
  <si>
    <t>Aero Model Club de Provence</t>
  </si>
  <si>
    <t>Sébastien SOULARD</t>
  </si>
  <si>
    <t>Laurent THEVENON</t>
  </si>
  <si>
    <t>LAMAURA</t>
  </si>
  <si>
    <t>Foyer Rural Arbusigny</t>
  </si>
  <si>
    <t>Jean-Pierre LAUREAU</t>
  </si>
  <si>
    <t>Alain BOCHET</t>
  </si>
  <si>
    <t>Laurent DUPRIEZ</t>
  </si>
  <si>
    <t>Thierry CANLER</t>
  </si>
  <si>
    <t>Jean-Pierre CHALLINE</t>
  </si>
  <si>
    <t>Enora CROGUENNEC</t>
  </si>
  <si>
    <t>Sébastien IMBERT</t>
  </si>
  <si>
    <t>Bertrand MORICEAU</t>
  </si>
  <si>
    <t>Michel CAILLAUD</t>
  </si>
  <si>
    <r>
      <t xml:space="preserve">F1A junior </t>
    </r>
    <r>
      <rPr>
        <i/>
        <sz val="14"/>
        <rFont val="Arial"/>
        <family val="2"/>
      </rPr>
      <t>(titre de champion de France)</t>
    </r>
  </si>
  <si>
    <r>
      <t xml:space="preserve">F1B Avion à moteur caoutchouc international Wakefield </t>
    </r>
    <r>
      <rPr>
        <i/>
        <sz val="14"/>
        <rFont val="Arial"/>
        <family val="2"/>
      </rPr>
      <t>(titre de champion de France)</t>
    </r>
  </si>
  <si>
    <t>Serge TEDESCHI</t>
  </si>
  <si>
    <t>Aéro Club des Landes Vol Libre</t>
  </si>
  <si>
    <t>Jean-Luc BODIN</t>
  </si>
  <si>
    <t>Mickaël RIGAULT</t>
  </si>
  <si>
    <t>Didier BARBERIS</t>
  </si>
  <si>
    <t>Julien LATY</t>
  </si>
  <si>
    <t>Michel MARQUOIS</t>
  </si>
  <si>
    <t>Guy BUISSON</t>
  </si>
  <si>
    <t>VL vallée de Bièvres</t>
  </si>
  <si>
    <t>Jean-Luc DRAPEAU</t>
  </si>
  <si>
    <t>Jérome JACQUEMIN</t>
  </si>
  <si>
    <t>Richard NOUVIAN</t>
  </si>
  <si>
    <t>Elouan RIGAULT</t>
  </si>
  <si>
    <t>Lorenzo MORANDINI</t>
  </si>
  <si>
    <t>Bernard MARQUOIS</t>
  </si>
  <si>
    <t>Wilfried MORANDINI</t>
  </si>
  <si>
    <t>Benoît JACQUEMIN</t>
  </si>
  <si>
    <t>Didier CHEVENARD</t>
  </si>
  <si>
    <t>Carla MORANDINI</t>
  </si>
  <si>
    <t>Louison JACQUEMIN</t>
  </si>
  <si>
    <t>Vincent JOUFFROY</t>
  </si>
  <si>
    <t>Emeline JOUFFROY</t>
  </si>
  <si>
    <t>Aurélien PINEAU</t>
  </si>
  <si>
    <t>Annie BESNARD</t>
  </si>
  <si>
    <r>
      <t xml:space="preserve">F1B Junior </t>
    </r>
    <r>
      <rPr>
        <i/>
        <sz val="14"/>
        <rFont val="Arial"/>
        <family val="2"/>
      </rPr>
      <t>(titre de champion de France)</t>
    </r>
  </si>
  <si>
    <r>
      <t xml:space="preserve">F1C motomodèle international </t>
    </r>
    <r>
      <rPr>
        <i/>
        <sz val="14"/>
        <rFont val="Arial"/>
        <family val="2"/>
      </rPr>
      <t>(titre de champion de France)</t>
    </r>
  </si>
  <si>
    <t>Gauthier BRIERE</t>
  </si>
  <si>
    <t>Miguel DUPONT</t>
  </si>
  <si>
    <t>Laurent POUYADOU</t>
  </si>
  <si>
    <t>Inter Club Aéromodélisme Romanais</t>
  </si>
  <si>
    <t>Michel REVERAULT</t>
  </si>
  <si>
    <t>François DUCASSOU</t>
  </si>
  <si>
    <r>
      <t xml:space="preserve">F1G Coupe d'hiver </t>
    </r>
    <r>
      <rPr>
        <i/>
        <sz val="14"/>
        <rFont val="Arial"/>
        <family val="2"/>
      </rPr>
      <t>(titre de champion de France)</t>
    </r>
  </si>
  <si>
    <t>Romain NEVERS</t>
  </si>
  <si>
    <t>Yves AUBRY</t>
  </si>
  <si>
    <t>(Club non renseigné)</t>
  </si>
  <si>
    <t>Francis NERAUDEAU</t>
  </si>
  <si>
    <t>Aéromodélisme Pontois</t>
  </si>
  <si>
    <t>Rémy LEPAGE</t>
  </si>
  <si>
    <t>Denis LATY</t>
  </si>
  <si>
    <t>Jeanne MARQUOIS</t>
  </si>
  <si>
    <t>Christian GRAVOUIL</t>
  </si>
  <si>
    <t>Théo JOUFFROY</t>
  </si>
  <si>
    <t>Pascal CERES</t>
  </si>
  <si>
    <t>AC Les Goélands</t>
  </si>
  <si>
    <t>Gérard MARQUOIS</t>
  </si>
  <si>
    <t>065</t>
  </si>
  <si>
    <r>
      <t xml:space="preserve">F1H Planeur A1 </t>
    </r>
    <r>
      <rPr>
        <i/>
        <sz val="14"/>
        <rFont val="Arial"/>
        <family val="2"/>
      </rPr>
      <t>(titre de champion national)</t>
    </r>
  </si>
  <si>
    <t>Mathys MARTINEAU</t>
  </si>
  <si>
    <t>Gabriel MARCHAND</t>
  </si>
  <si>
    <t>Jean-François ROBERT</t>
  </si>
  <si>
    <t>Association Amicale Laïque de Nérac</t>
  </si>
  <si>
    <t>Emmanuel UZUREAU</t>
  </si>
  <si>
    <r>
      <t xml:space="preserve">F1K avion à moteur CO2 </t>
    </r>
    <r>
      <rPr>
        <i/>
        <sz val="14"/>
        <rFont val="Arial"/>
        <family val="2"/>
      </rPr>
      <t>(titre de champion national)</t>
    </r>
  </si>
  <si>
    <t>Bernard COLLET</t>
  </si>
  <si>
    <t>Thomas CHAUVITEAU</t>
  </si>
  <si>
    <t>F1Q motomodèle électrique</t>
  </si>
  <si>
    <r>
      <t xml:space="preserve">Planeur cadets </t>
    </r>
    <r>
      <rPr>
        <i/>
        <sz val="14"/>
        <rFont val="Arial"/>
        <family val="2"/>
      </rPr>
      <t>(titre de champion de France)</t>
    </r>
  </si>
  <si>
    <t>Lisa SEILLAN</t>
  </si>
  <si>
    <t>Alexandre MULLER</t>
  </si>
  <si>
    <t>Candice DUPONT</t>
  </si>
  <si>
    <t>Pierre STAMM</t>
  </si>
  <si>
    <r>
      <t xml:space="preserve">Planeur national </t>
    </r>
    <r>
      <rPr>
        <i/>
        <sz val="14"/>
        <rFont val="Arial"/>
        <family val="2"/>
      </rPr>
      <t>(titre de champion national)</t>
    </r>
  </si>
  <si>
    <t>058</t>
  </si>
  <si>
    <t>Célien ROBERT</t>
  </si>
  <si>
    <t>046</t>
  </si>
  <si>
    <t>Clara SEILLAN</t>
  </si>
  <si>
    <t>Kathel POUZET</t>
  </si>
  <si>
    <t>054</t>
  </si>
  <si>
    <t>Jean-Pierre SION</t>
  </si>
  <si>
    <t>Union Aéronautique Lille Roubaix Tourcoing</t>
  </si>
  <si>
    <t>026</t>
  </si>
  <si>
    <t>087</t>
  </si>
  <si>
    <t>Jean ROBERT</t>
  </si>
  <si>
    <t>051</t>
  </si>
  <si>
    <t>059</t>
  </si>
  <si>
    <t>079</t>
  </si>
  <si>
    <t>Denis ROMPION</t>
  </si>
  <si>
    <t>050</t>
  </si>
  <si>
    <t>006</t>
  </si>
  <si>
    <t>049</t>
  </si>
  <si>
    <t>Angel SOLANO</t>
  </si>
  <si>
    <t>030</t>
  </si>
  <si>
    <t>078</t>
  </si>
  <si>
    <t>022</t>
  </si>
  <si>
    <t>Marcel PUJADE</t>
  </si>
  <si>
    <t>090</t>
  </si>
  <si>
    <t>048</t>
  </si>
  <si>
    <t>009</t>
  </si>
  <si>
    <t>097</t>
  </si>
  <si>
    <t>098</t>
  </si>
  <si>
    <t>041</t>
  </si>
  <si>
    <t>027</t>
  </si>
  <si>
    <t>082</t>
  </si>
  <si>
    <t>096</t>
  </si>
  <si>
    <t>035</t>
  </si>
  <si>
    <t>085</t>
  </si>
  <si>
    <r>
      <t xml:space="preserve">F1S électrique </t>
    </r>
    <r>
      <rPr>
        <i/>
        <sz val="14"/>
        <rFont val="Arial"/>
        <family val="2"/>
      </rPr>
      <t>(titre de champion de France)</t>
    </r>
  </si>
  <si>
    <t>Yvon JALLET</t>
  </si>
  <si>
    <t>Pascal HELAINE</t>
  </si>
  <si>
    <t>B9 AIR MODEL CLUB</t>
  </si>
  <si>
    <t>060</t>
  </si>
  <si>
    <t>093</t>
  </si>
  <si>
    <t>083</t>
  </si>
  <si>
    <t>099</t>
  </si>
  <si>
    <t>François LEDENT</t>
  </si>
  <si>
    <t>070</t>
  </si>
  <si>
    <t>Antony CHARTIER</t>
  </si>
  <si>
    <t>074</t>
  </si>
  <si>
    <t>Rochefort Aéromodel Club 17</t>
  </si>
  <si>
    <t>080</t>
  </si>
  <si>
    <t>068</t>
  </si>
  <si>
    <t>014</t>
  </si>
  <si>
    <t>019</t>
  </si>
  <si>
    <t>Jacques FOSSEY</t>
  </si>
  <si>
    <t>072</t>
  </si>
  <si>
    <t>Arnaud VICENTE</t>
  </si>
  <si>
    <t>07</t>
  </si>
  <si>
    <t>Jean-Marie FOURNIER</t>
  </si>
  <si>
    <t>09</t>
  </si>
  <si>
    <t>Caoutchouc cadets P30</t>
  </si>
  <si>
    <t>Jaouen RIGAULT</t>
  </si>
  <si>
    <t>052</t>
  </si>
  <si>
    <t>086</t>
  </si>
  <si>
    <t>028</t>
  </si>
  <si>
    <t>067</t>
  </si>
  <si>
    <t>045</t>
  </si>
  <si>
    <t>Caoutchouc national junior/senior</t>
  </si>
  <si>
    <t>Joël BESNARD</t>
  </si>
  <si>
    <t>CHAMPIONNAT DE FRANCE DRONE RACING 2022 - 27 août 2022 - Saillat-sur-Vienne (87) - Limouzi Drone Racing (N°1658)</t>
  </si>
  <si>
    <r>
      <t xml:space="preserve">Catégorie internationale F9U </t>
    </r>
    <r>
      <rPr>
        <i/>
        <sz val="14"/>
        <rFont val="Arial"/>
        <family val="2"/>
      </rPr>
      <t xml:space="preserve">(titre de champion de France) </t>
    </r>
  </si>
  <si>
    <t>Place</t>
    <phoneticPr fontId="1" type="noConversion"/>
  </si>
  <si>
    <t>NOM Prénom</t>
  </si>
  <si>
    <t>Cadet/Junior</t>
  </si>
  <si>
    <t>Pseudo</t>
    <phoneticPr fontId="1" type="noConversion"/>
  </si>
  <si>
    <t>N° licence</t>
  </si>
  <si>
    <r>
      <t xml:space="preserve">Ligue aéromodélisme
</t>
    </r>
    <r>
      <rPr>
        <sz val="11"/>
        <color indexed="8"/>
        <rFont val="Calibri"/>
        <family val="2"/>
      </rPr>
      <t>(LAM)</t>
    </r>
  </si>
  <si>
    <t>N° affiliation club</t>
  </si>
  <si>
    <t>PHASE DE QUALIFICATION</t>
  </si>
  <si>
    <r>
      <t>1</t>
    </r>
    <r>
      <rPr>
        <b/>
        <vertAlign val="superscript"/>
        <sz val="11"/>
        <rFont val="Calibri"/>
        <family val="2"/>
      </rPr>
      <t>ère</t>
    </r>
    <r>
      <rPr>
        <b/>
        <sz val="11"/>
        <rFont val="Calibri"/>
        <family val="2"/>
      </rPr>
      <t xml:space="preserve"> manche élimination
</t>
    </r>
    <r>
      <rPr>
        <i/>
        <sz val="10"/>
        <rFont val="Calibri"/>
        <family val="2"/>
      </rPr>
      <t>(Courses 1 &amp; 2)</t>
    </r>
  </si>
  <si>
    <r>
      <t>1</t>
    </r>
    <r>
      <rPr>
        <b/>
        <vertAlign val="superscript"/>
        <sz val="11"/>
        <rFont val="Calibri"/>
        <family val="2"/>
      </rPr>
      <t>ère</t>
    </r>
    <r>
      <rPr>
        <b/>
        <sz val="11"/>
        <rFont val="Calibri"/>
        <family val="2"/>
      </rPr>
      <t xml:space="preserve"> manche repêchage
</t>
    </r>
    <r>
      <rPr>
        <i/>
        <sz val="10"/>
        <rFont val="Calibri"/>
        <family val="2"/>
      </rPr>
      <t>(Course 3)</t>
    </r>
  </si>
  <si>
    <r>
      <t>2</t>
    </r>
    <r>
      <rPr>
        <b/>
        <vertAlign val="superscript"/>
        <sz val="11"/>
        <rFont val="Calibri"/>
        <family val="2"/>
      </rPr>
      <t>ème</t>
    </r>
    <r>
      <rPr>
        <b/>
        <sz val="11"/>
        <rFont val="Calibri"/>
        <family val="2"/>
      </rPr>
      <t xml:space="preserve"> manche élimination
</t>
    </r>
    <r>
      <rPr>
        <i/>
        <sz val="10"/>
        <rFont val="Calibri"/>
        <family val="2"/>
      </rPr>
      <t>(Course 4)</t>
    </r>
  </si>
  <si>
    <r>
      <t>2</t>
    </r>
    <r>
      <rPr>
        <b/>
        <vertAlign val="superscript"/>
        <sz val="11"/>
        <rFont val="Calibri"/>
        <family val="2"/>
      </rPr>
      <t>ème</t>
    </r>
    <r>
      <rPr>
        <b/>
        <sz val="11"/>
        <rFont val="Calibri"/>
        <family val="2"/>
      </rPr>
      <t xml:space="preserve"> manche repêchage
</t>
    </r>
    <r>
      <rPr>
        <i/>
        <sz val="10"/>
        <rFont val="Calibri"/>
        <family val="2"/>
      </rPr>
      <t>(Course 5)</t>
    </r>
  </si>
  <si>
    <t>Finale</t>
  </si>
  <si>
    <t>Moyenne 3 meilleurs tours</t>
  </si>
  <si>
    <t>ROUSSEAU Killian</t>
  </si>
  <si>
    <t>Junior 2</t>
  </si>
  <si>
    <t>Darkex</t>
  </si>
  <si>
    <t>PERIGORD AIR MODEL</t>
  </si>
  <si>
    <t>Course 1 - 4</t>
  </si>
  <si>
    <t>Course 3 - 1</t>
  </si>
  <si>
    <t>Course 5 - 1</t>
  </si>
  <si>
    <t>VERSMISSEN Swan</t>
  </si>
  <si>
    <t>Junior 1</t>
  </si>
  <si>
    <t>Yayou</t>
  </si>
  <si>
    <t>ESCADRILLE DES SALINES</t>
  </si>
  <si>
    <t>Course 2 - 1</t>
  </si>
  <si>
    <t>Course 4 - 1</t>
  </si>
  <si>
    <t>BEAUDOUIN Lucas</t>
  </si>
  <si>
    <t>Avassin</t>
  </si>
  <si>
    <t>C. A. DE CHARTRES</t>
  </si>
  <si>
    <t>Course 2 - 2</t>
  </si>
  <si>
    <t>Course 4 - 4</t>
  </si>
  <si>
    <t>Course 5 - 2</t>
  </si>
  <si>
    <t>POLI Arthur</t>
  </si>
  <si>
    <t>Bear Racer</t>
  </si>
  <si>
    <t>Course 1 - 1</t>
  </si>
  <si>
    <t>Course 4 - 2</t>
  </si>
  <si>
    <t>MYLLE Olivier</t>
  </si>
  <si>
    <t>Oliv</t>
  </si>
  <si>
    <t>AIR MODEL CLUB OLERONAIS 17</t>
  </si>
  <si>
    <t>Course 1 - 2</t>
  </si>
  <si>
    <t>Course 4 - 3</t>
  </si>
  <si>
    <t>Course 5 - 3</t>
  </si>
  <si>
    <t xml:space="preserve">HO A CHUCK Edwin </t>
  </si>
  <si>
    <t>Ed Fpv</t>
  </si>
  <si>
    <t>LIMOUZI DRONE RACING</t>
  </si>
  <si>
    <t>Course 2 - 3</t>
  </si>
  <si>
    <t>Course 3 - 2</t>
  </si>
  <si>
    <t>Course 5 - 4</t>
  </si>
  <si>
    <t>VALTIER Arthur Avalt</t>
  </si>
  <si>
    <t>Avalt</t>
  </si>
  <si>
    <t>SENART MULTIROTOR RACING</t>
  </si>
  <si>
    <t>Course 2 - 4</t>
  </si>
  <si>
    <t>Course 3 - 3</t>
  </si>
  <si>
    <t>DUVAL Aurelien</t>
  </si>
  <si>
    <t>Sarpoon</t>
  </si>
  <si>
    <t>FPV RACING SQY</t>
  </si>
  <si>
    <t>Course 1 - 3</t>
  </si>
  <si>
    <t>Course 3 - 4</t>
  </si>
  <si>
    <t>MANCHES ADDITIONNELLES</t>
  </si>
  <si>
    <r>
      <t>1</t>
    </r>
    <r>
      <rPr>
        <b/>
        <vertAlign val="superscript"/>
        <sz val="11"/>
        <color indexed="8"/>
        <rFont val="Calibri"/>
        <family val="2"/>
      </rPr>
      <t>ère</t>
    </r>
    <r>
      <rPr>
        <b/>
        <sz val="11"/>
        <color indexed="8"/>
        <rFont val="Calibri"/>
        <family val="2"/>
      </rPr>
      <t xml:space="preserve"> manche</t>
    </r>
  </si>
  <si>
    <r>
      <t>2</t>
    </r>
    <r>
      <rPr>
        <b/>
        <vertAlign val="superscript"/>
        <sz val="11"/>
        <color indexed="8"/>
        <rFont val="Calibri"/>
        <family val="2"/>
      </rPr>
      <t>ème</t>
    </r>
    <r>
      <rPr>
        <b/>
        <sz val="11"/>
        <color indexed="8"/>
        <rFont val="Calibri"/>
        <family val="2"/>
      </rPr>
      <t xml:space="preserve"> manche</t>
    </r>
  </si>
  <si>
    <r>
      <t>3</t>
    </r>
    <r>
      <rPr>
        <b/>
        <vertAlign val="superscript"/>
        <sz val="11"/>
        <color indexed="8"/>
        <rFont val="Calibri"/>
        <family val="2"/>
      </rPr>
      <t>ème</t>
    </r>
    <r>
      <rPr>
        <b/>
        <sz val="11"/>
        <color indexed="8"/>
        <rFont val="Calibri"/>
        <family val="2"/>
      </rPr>
      <t xml:space="preserve"> manche</t>
    </r>
  </si>
  <si>
    <t>CAVICCHI Maxime</t>
  </si>
  <si>
    <t>Debaz</t>
  </si>
  <si>
    <t>LANGLOIS Paul</t>
  </si>
  <si>
    <t>Power Polo</t>
  </si>
  <si>
    <t>VALTIER Romain</t>
  </si>
  <si>
    <t>Ustrici</t>
  </si>
  <si>
    <t>DNF</t>
  </si>
  <si>
    <t>ONZON Marc</t>
  </si>
  <si>
    <t xml:space="preserve">Rastapopoulos94 </t>
  </si>
  <si>
    <t xml:space="preserve"> SENART MULTIROTOR RACING</t>
  </si>
  <si>
    <t xml:space="preserve"> Championnat de France de Vol Circulaire Commandé</t>
  </si>
  <si>
    <t>Date : 27 et 28 Août 2022 à Rouillé (86) par le : Cercle modéliste Rullicois</t>
  </si>
  <si>
    <r>
      <t xml:space="preserve">Acrobatie Nationale </t>
    </r>
    <r>
      <rPr>
        <i/>
        <sz val="14"/>
        <color theme="1"/>
        <rFont val="Arial"/>
        <family val="2"/>
      </rPr>
      <t>(titre de champion national)</t>
    </r>
  </si>
  <si>
    <r>
      <t>C/J</t>
    </r>
    <r>
      <rPr>
        <i/>
        <sz val="11"/>
        <color theme="1"/>
        <rFont val="Arial"/>
        <family val="2"/>
      </rPr>
      <t>(2)</t>
    </r>
  </si>
  <si>
    <r>
      <t xml:space="preserve">Résultat </t>
    </r>
    <r>
      <rPr>
        <i/>
        <sz val="11"/>
        <color theme="1"/>
        <rFont val="Arial"/>
        <family val="2"/>
      </rPr>
      <t>(3)</t>
    </r>
  </si>
  <si>
    <r>
      <t>Vol 1</t>
    </r>
    <r>
      <rPr>
        <i/>
        <sz val="11"/>
        <color theme="1"/>
        <rFont val="Arial"/>
        <family val="2"/>
      </rPr>
      <t>(4)</t>
    </r>
  </si>
  <si>
    <r>
      <t>Vol 2</t>
    </r>
    <r>
      <rPr>
        <i/>
        <sz val="11"/>
        <color theme="1"/>
        <rFont val="Arial"/>
        <family val="2"/>
      </rPr>
      <t>(4)</t>
    </r>
  </si>
  <si>
    <r>
      <t>Vol 3</t>
    </r>
    <r>
      <rPr>
        <i/>
        <sz val="11"/>
        <color theme="1"/>
        <rFont val="Arial"/>
        <family val="2"/>
      </rPr>
      <t>(4)</t>
    </r>
  </si>
  <si>
    <t>Hanriot Thomas</t>
  </si>
  <si>
    <t>Grand Est</t>
  </si>
  <si>
    <t>Cercle modéliste Blénot-Lorraine</t>
  </si>
  <si>
    <t>Tamazlicaru Catalina</t>
  </si>
  <si>
    <t>Ile De France</t>
  </si>
  <si>
    <t>Club modéliste de Cachan</t>
  </si>
  <si>
    <t>Bucci Lionel</t>
  </si>
  <si>
    <t>Louis Florent</t>
  </si>
  <si>
    <t>Malençon Mathias</t>
  </si>
  <si>
    <t>Guillemin Lohan</t>
  </si>
  <si>
    <t>Burgan Romain</t>
  </si>
  <si>
    <t>Charon Théo</t>
  </si>
  <si>
    <t>Nouvelle Aquitaine</t>
  </si>
  <si>
    <t>Cercle modéliste de Rouillé</t>
  </si>
  <si>
    <t>Picard HéloÏse</t>
  </si>
  <si>
    <t>Maret Adrien</t>
  </si>
  <si>
    <t>André Melvynn</t>
  </si>
  <si>
    <t>Picard Arthur</t>
  </si>
  <si>
    <t>Pernin Charles-Eli</t>
  </si>
  <si>
    <t>Bucci Vincent</t>
  </si>
  <si>
    <t xml:space="preserve"> </t>
  </si>
  <si>
    <r>
      <t xml:space="preserve">Acrobatie Nationale Cadet/Junior </t>
    </r>
    <r>
      <rPr>
        <i/>
        <sz val="14"/>
        <color theme="1"/>
        <rFont val="Arial"/>
        <family val="2"/>
      </rPr>
      <t>(titre de champion national)</t>
    </r>
  </si>
  <si>
    <r>
      <t xml:space="preserve">C/J </t>
    </r>
    <r>
      <rPr>
        <i/>
        <sz val="11"/>
        <color theme="1"/>
        <rFont val="Arial"/>
        <family val="2"/>
      </rPr>
      <t>(2)</t>
    </r>
  </si>
  <si>
    <r>
      <t xml:space="preserve">Vitesse débutant </t>
    </r>
    <r>
      <rPr>
        <i/>
        <sz val="14"/>
        <color theme="1"/>
        <rFont val="Arial"/>
        <family val="2"/>
      </rPr>
      <t>(titre de champion national)</t>
    </r>
  </si>
  <si>
    <r>
      <t>Résultat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(3)</t>
    </r>
  </si>
  <si>
    <r>
      <t xml:space="preserve">Vitesse Nationale </t>
    </r>
    <r>
      <rPr>
        <i/>
        <sz val="14"/>
        <color theme="1"/>
        <rFont val="Arial"/>
        <family val="2"/>
      </rPr>
      <t>(titre de champion national)</t>
    </r>
  </si>
  <si>
    <t>Pasturel Rémi</t>
  </si>
  <si>
    <t>Aubé Jean-Marc</t>
  </si>
  <si>
    <t>Rostislavov Anyhony</t>
  </si>
  <si>
    <t>David Damien</t>
  </si>
  <si>
    <r>
      <t xml:space="preserve">F2A, (vitesse 2,5cm3) </t>
    </r>
    <r>
      <rPr>
        <i/>
        <sz val="14"/>
        <color theme="1"/>
        <rFont val="Arial"/>
        <family val="2"/>
      </rPr>
      <t>(titre de champion de France)</t>
    </r>
  </si>
  <si>
    <r>
      <t>Résultat</t>
    </r>
    <r>
      <rPr>
        <i/>
        <sz val="11"/>
        <color theme="1"/>
        <rFont val="Arial"/>
        <family val="2"/>
      </rPr>
      <t>(3)</t>
    </r>
  </si>
  <si>
    <r>
      <t xml:space="preserve">Vol 3 </t>
    </r>
    <r>
      <rPr>
        <i/>
        <sz val="11"/>
        <color theme="1"/>
        <rFont val="Arial"/>
        <family val="2"/>
      </rPr>
      <t>(4)</t>
    </r>
  </si>
  <si>
    <r>
      <t>Vol 4</t>
    </r>
    <r>
      <rPr>
        <b/>
        <i/>
        <sz val="12"/>
        <color theme="1"/>
        <rFont val="Arial"/>
        <family val="2"/>
      </rPr>
      <t>(4)</t>
    </r>
  </si>
  <si>
    <t>Marret Mathieu</t>
  </si>
  <si>
    <r>
      <t>Acrobatie F2B </t>
    </r>
    <r>
      <rPr>
        <i/>
        <sz val="14"/>
        <color theme="1"/>
        <rFont val="Arial"/>
        <family val="2"/>
      </rPr>
      <t>(titre de champion de France)</t>
    </r>
  </si>
  <si>
    <r>
      <t>Vol 1</t>
    </r>
    <r>
      <rPr>
        <sz val="11"/>
        <color theme="1"/>
        <rFont val="Arial"/>
        <family val="2"/>
      </rPr>
      <t xml:space="preserve">  </t>
    </r>
  </si>
  <si>
    <t xml:space="preserve">Vol 2  </t>
  </si>
  <si>
    <t>fly off 1</t>
  </si>
  <si>
    <t>fly off 2</t>
  </si>
  <si>
    <t>fly off 3</t>
  </si>
  <si>
    <t>Gauthier Alexandre</t>
  </si>
  <si>
    <t>Chapoulaud Nicolas</t>
  </si>
  <si>
    <t>Aéro-Model Club de Limoges</t>
  </si>
  <si>
    <t>Gauthier Philippe</t>
  </si>
  <si>
    <t>Delabarde Serge</t>
  </si>
  <si>
    <t>Cercle Modéliste Rullicois</t>
  </si>
  <si>
    <t>Rampnoux philippe</t>
  </si>
  <si>
    <t>Aéro Club d'Agen</t>
  </si>
  <si>
    <t>Pigout Jacky</t>
  </si>
  <si>
    <t>Provence Alpes Cotes Azur</t>
  </si>
  <si>
    <t>Escadrille Aéromodélisme de Caillan</t>
  </si>
  <si>
    <t>Saunier Thierry</t>
  </si>
  <si>
    <t>Model Air Club d'Aix en Provence</t>
  </si>
  <si>
    <t>Charon Yoann</t>
  </si>
  <si>
    <t>Caillaud Michel</t>
  </si>
  <si>
    <t>Caillaud Killian</t>
  </si>
  <si>
    <t>Picard Fabrice</t>
  </si>
  <si>
    <t>Tamazlicaru Charles</t>
  </si>
  <si>
    <t>Lechner Jean-Pascal</t>
  </si>
  <si>
    <t>N.C.</t>
  </si>
  <si>
    <t>Alberola Pierre</t>
  </si>
  <si>
    <r>
      <t xml:space="preserve">F2C. (Team-racing) </t>
    </r>
    <r>
      <rPr>
        <i/>
        <sz val="14"/>
        <color theme="1"/>
        <rFont val="Arial"/>
        <family val="2"/>
      </rPr>
      <t>(titre de champion de France)</t>
    </r>
  </si>
  <si>
    <r>
      <t xml:space="preserve">Résultat </t>
    </r>
    <r>
      <rPr>
        <i/>
        <sz val="11"/>
        <color theme="1"/>
        <rFont val="Arial"/>
        <family val="2"/>
      </rPr>
      <t>(3</t>
    </r>
  </si>
  <si>
    <r>
      <t>Vol 4</t>
    </r>
    <r>
      <rPr>
        <i/>
        <sz val="11"/>
        <color theme="1"/>
        <rFont val="Arial"/>
        <family val="2"/>
      </rPr>
      <t>(4)</t>
    </r>
  </si>
  <si>
    <t>Surugue Pascal Surugue Georges</t>
  </si>
  <si>
    <t xml:space="preserve">        Grand Est          Grand Est</t>
  </si>
  <si>
    <t>1000   1000</t>
  </si>
  <si>
    <t>Cercle Modeliste Blenod-Lorraine  Cercle Modéliste Bléno-Lorraine</t>
  </si>
  <si>
    <t>98 tours</t>
  </si>
  <si>
    <t>99 tours</t>
  </si>
  <si>
    <t>Picard Fabrice     Picard Michel</t>
  </si>
  <si>
    <t xml:space="preserve">        Grand Est         Grand Est</t>
  </si>
  <si>
    <t>1000  1000</t>
  </si>
  <si>
    <t>Cercle Modeliste Blenod-Lorraine Cercle Modéliste Blénot-Lorraine</t>
  </si>
  <si>
    <t>39 tours</t>
  </si>
  <si>
    <t>68 tours</t>
  </si>
  <si>
    <t>Gauthier Alexandre Villeboeuf Thomas</t>
  </si>
  <si>
    <t xml:space="preserve">        Ile De France         Ile De France</t>
  </si>
  <si>
    <t xml:space="preserve">    489      489</t>
  </si>
  <si>
    <t>Club modéliste de Cachan     Club Modéliste de Cachan</t>
  </si>
  <si>
    <t>DISQ.</t>
  </si>
  <si>
    <t>90 tours</t>
  </si>
  <si>
    <t>44 tours</t>
  </si>
  <si>
    <t>Rostislavov Anthony David Damien</t>
  </si>
  <si>
    <t xml:space="preserve">        Ile De France          Ile De France</t>
  </si>
  <si>
    <t>Perret  Mathieu   Hanriot Tomas</t>
  </si>
  <si>
    <t>Cercle Modeliste Blenod Lorraine  Cercle Modéliste Blénot-Lorraine</t>
  </si>
  <si>
    <r>
      <t xml:space="preserve">F2D : (Combat) </t>
    </r>
    <r>
      <rPr>
        <i/>
        <sz val="14"/>
        <color theme="1"/>
        <rFont val="Arial"/>
        <family val="2"/>
      </rPr>
      <t>(titre de champion de France)</t>
    </r>
  </si>
  <si>
    <t>Champain Benoit</t>
  </si>
  <si>
    <t>W</t>
  </si>
  <si>
    <t>Riera Xavier</t>
  </si>
  <si>
    <t>Villeboeuf Thomas</t>
  </si>
  <si>
    <t>L</t>
  </si>
  <si>
    <t>Rostislavov Anthony</t>
  </si>
  <si>
    <t>F2F. (Good-Year) (titre de champion national)</t>
  </si>
  <si>
    <r>
      <t>Résultat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(3</t>
    </r>
  </si>
  <si>
    <r>
      <t xml:space="preserve">Vol3 </t>
    </r>
    <r>
      <rPr>
        <i/>
        <sz val="11"/>
        <color theme="1"/>
        <rFont val="Arial"/>
        <family val="2"/>
      </rPr>
      <t>(4)</t>
    </r>
  </si>
  <si>
    <t xml:space="preserve">       Grand Est        Grand Est</t>
  </si>
  <si>
    <t>Hanriot Thomas     Louis Florent</t>
  </si>
  <si>
    <t>35 tours</t>
  </si>
  <si>
    <t>Bucci Lionel       Vanden Eede Roland</t>
  </si>
  <si>
    <t>38 tours</t>
  </si>
  <si>
    <t>14 tours</t>
  </si>
  <si>
    <t xml:space="preserve"> Championnat de France de FF2000</t>
  </si>
  <si>
    <t>10 et 11 septembre 2022 - Avanton (86170) - Aéro Club du Poitou Modélisme</t>
  </si>
  <si>
    <t>FF2000 (Champion de France)</t>
  </si>
  <si>
    <t>Score
Brut</t>
  </si>
  <si>
    <r>
      <t xml:space="preserve">Vol 1  </t>
    </r>
    <r>
      <rPr>
        <i/>
        <sz val="11"/>
        <rFont val="Arial"/>
        <family val="2"/>
      </rPr>
      <t>(4)</t>
    </r>
  </si>
  <si>
    <r>
      <t xml:space="preserve">Vol 2  </t>
    </r>
    <r>
      <rPr>
        <i/>
        <sz val="11"/>
        <rFont val="Arial"/>
        <family val="2"/>
      </rPr>
      <t>(4)</t>
    </r>
  </si>
  <si>
    <r>
      <t xml:space="preserve">Vol 3  </t>
    </r>
    <r>
      <rPr>
        <i/>
        <sz val="11"/>
        <rFont val="Arial"/>
        <family val="2"/>
      </rPr>
      <t>(4)</t>
    </r>
  </si>
  <si>
    <r>
      <t xml:space="preserve">Vol 4  </t>
    </r>
    <r>
      <rPr>
        <i/>
        <sz val="11"/>
        <rFont val="Arial"/>
        <family val="2"/>
      </rPr>
      <t>(4)</t>
    </r>
  </si>
  <si>
    <r>
      <t xml:space="preserve">Vol 5  </t>
    </r>
    <r>
      <rPr>
        <i/>
        <sz val="11"/>
        <rFont val="Arial"/>
        <family val="2"/>
      </rPr>
      <t>(4)</t>
    </r>
  </si>
  <si>
    <r>
      <t xml:space="preserve">Vol 6  </t>
    </r>
    <r>
      <rPr>
        <i/>
        <sz val="11"/>
        <rFont val="Arial"/>
        <family val="2"/>
      </rPr>
      <t>(4)</t>
    </r>
  </si>
  <si>
    <r>
      <t xml:space="preserve">Vol 7  </t>
    </r>
    <r>
      <rPr>
        <i/>
        <sz val="11"/>
        <rFont val="Arial"/>
        <family val="2"/>
      </rPr>
      <t>(4)</t>
    </r>
  </si>
  <si>
    <r>
      <t xml:space="preserve">Vol 8  </t>
    </r>
    <r>
      <rPr>
        <i/>
        <sz val="11"/>
        <rFont val="Arial"/>
        <family val="2"/>
      </rPr>
      <t>(4)</t>
    </r>
  </si>
  <si>
    <t>QUOY, Sylvain</t>
  </si>
  <si>
    <t>BOCQUET, Luc</t>
  </si>
  <si>
    <t>BORDIER, Charly</t>
  </si>
  <si>
    <t>ROCOURT, Christophe</t>
  </si>
  <si>
    <t>ELLIOT, Patrick</t>
  </si>
  <si>
    <t>RABIANT, Daniel</t>
  </si>
  <si>
    <t>BORDIER, Rémy</t>
  </si>
  <si>
    <t>DE VULPIAN, Alexandre</t>
  </si>
  <si>
    <t>PERCHERON, Daniel</t>
  </si>
  <si>
    <t>MATTHIEU, Hugues</t>
  </si>
  <si>
    <t>NOR</t>
  </si>
  <si>
    <t>0173</t>
  </si>
  <si>
    <t>MODELE AIR CLUB 27</t>
  </si>
  <si>
    <t>CHAMPION, Robert</t>
  </si>
  <si>
    <t>CAYRE, Franck</t>
  </si>
  <si>
    <t>CHALIMON, Daniel</t>
  </si>
  <si>
    <t>LANDOLFI, Christian</t>
  </si>
  <si>
    <t>0037</t>
  </si>
  <si>
    <t>VAYRES MODELO</t>
  </si>
  <si>
    <t>MARCH, Christian</t>
  </si>
  <si>
    <t>SALINE, Thierry</t>
  </si>
  <si>
    <t>0007</t>
  </si>
  <si>
    <t>AERO CLUB DE ROUEN NORMANDIE</t>
  </si>
  <si>
    <t>VILLESSANGE, Marc</t>
  </si>
  <si>
    <t>PONS, Alexis</t>
  </si>
  <si>
    <t>NA</t>
  </si>
  <si>
    <t>0118</t>
  </si>
  <si>
    <t>AERO CLUB DU POITOU</t>
  </si>
  <si>
    <t>DECOUARD, Marcel</t>
  </si>
  <si>
    <t>TROUVE, Julien</t>
  </si>
  <si>
    <t>PEAN, Bernard</t>
  </si>
  <si>
    <t>BRE</t>
  </si>
  <si>
    <t>AEROMODEL CLUB DU FINISTERE</t>
  </si>
  <si>
    <t>DELAVAU, Andre</t>
  </si>
  <si>
    <t>METAY, Fabrice</t>
  </si>
  <si>
    <t>PONS, Valentin</t>
  </si>
  <si>
    <t>VENEC, Francois</t>
  </si>
  <si>
    <t>0694</t>
  </si>
  <si>
    <t>ROCHEFORT AEROMODEL CLUB 17</t>
  </si>
  <si>
    <t>MORELLE, Philippe</t>
  </si>
  <si>
    <t>MAZEAU, Leo</t>
  </si>
  <si>
    <t>MATOT, Pascal</t>
  </si>
  <si>
    <t>SIMON, Robin</t>
  </si>
  <si>
    <t>PL</t>
  </si>
  <si>
    <t>0390</t>
  </si>
  <si>
    <t>Forfait</t>
  </si>
  <si>
    <t>AMC DE MONTOIR DE BRETAGNE</t>
  </si>
  <si>
    <t xml:space="preserve"> Championnat de France de Racers</t>
  </si>
  <si>
    <t>03 et 04/09/2022 - Chatillon sur Seine (Model'Club Chatillonnais - 0197)</t>
  </si>
  <si>
    <t>F3D (championnat de France)</t>
  </si>
  <si>
    <t>Mathieu DUBARD</t>
  </si>
  <si>
    <t>OUTRE MER</t>
  </si>
  <si>
    <t>0087</t>
  </si>
  <si>
    <t>CLUB MODELISTE DU SUD</t>
  </si>
  <si>
    <t xml:space="preserve"> 66.59 (1)</t>
  </si>
  <si>
    <t>Olivier ALLAIS</t>
  </si>
  <si>
    <t>LAM CENTRE VAL DE LOIRE</t>
  </si>
  <si>
    <t>M. A. C. COMMANDANT TULASNE</t>
  </si>
  <si>
    <t xml:space="preserve"> 66.06 (1)</t>
  </si>
  <si>
    <t xml:space="preserve"> 72.35 (1)</t>
  </si>
  <si>
    <t xml:space="preserve"> 69.22 (1)</t>
  </si>
  <si>
    <t>Sébastien LEMONNIER</t>
  </si>
  <si>
    <t>LAM GRAND EST</t>
  </si>
  <si>
    <t>0141</t>
  </si>
  <si>
    <t>AEROMODELES CLUB DE L'EST</t>
  </si>
  <si>
    <t xml:space="preserve"> 200.00 (2)</t>
  </si>
  <si>
    <t>JP MIROUSE</t>
  </si>
  <si>
    <t xml:space="preserve"> 70.97 (1)</t>
  </si>
  <si>
    <t xml:space="preserve"> 68.31 (1)</t>
  </si>
  <si>
    <t>Claude BERNARD</t>
  </si>
  <si>
    <t>LAM HAUTS DE FRANCE</t>
  </si>
  <si>
    <t>0026</t>
  </si>
  <si>
    <t>AMIENS AEROMODELES CLUB</t>
  </si>
  <si>
    <t xml:space="preserve"> 101.61 (1)</t>
  </si>
  <si>
    <t xml:space="preserve"> 88.46 (1)</t>
  </si>
  <si>
    <t xml:space="preserve"> 84.87 (1)</t>
  </si>
  <si>
    <t>Ollie WITT</t>
  </si>
  <si>
    <t>« ETRANGER »</t>
  </si>
  <si>
    <t xml:space="preserve"> 67.95 (1)</t>
  </si>
  <si>
    <t>Michael TOYER</t>
  </si>
  <si>
    <t xml:space="preserve"> 75.09 (1)</t>
  </si>
  <si>
    <t>Rémy DAISY</t>
  </si>
  <si>
    <t>LAM NORMANDIE</t>
  </si>
  <si>
    <t>0090</t>
  </si>
  <si>
    <t>CAEN AEROMODELES</t>
  </si>
  <si>
    <t>F3T (championnat national)</t>
  </si>
  <si>
    <t xml:space="preserve"> 72.81 (1)</t>
  </si>
  <si>
    <t xml:space="preserve"> 75.38 (1)</t>
  </si>
  <si>
    <t xml:space="preserve"> 70.88 (1)</t>
  </si>
  <si>
    <t xml:space="preserve"> 71.47 (1)</t>
  </si>
  <si>
    <t xml:space="preserve"> 70.32 (1)</t>
  </si>
  <si>
    <t xml:space="preserve"> 71.72 (1)</t>
  </si>
  <si>
    <t>Paul BARDOE</t>
  </si>
  <si>
    <t xml:space="preserve"> 79.48 (1)</t>
  </si>
  <si>
    <t xml:space="preserve"> 72.93 (1)</t>
  </si>
  <si>
    <t xml:space="preserve"> 75.42 (1)</t>
  </si>
  <si>
    <t xml:space="preserve"> 78.10 (1)</t>
  </si>
  <si>
    <t>Ray VAN DE KLOCK</t>
  </si>
  <si>
    <t xml:space="preserve"> 69.80 (1)</t>
  </si>
  <si>
    <t>Julian DOWNHAM</t>
  </si>
  <si>
    <t>F3R (championnat national)</t>
  </si>
  <si>
    <t>Christian CROCHET</t>
  </si>
  <si>
    <t>0585</t>
  </si>
  <si>
    <t>CLUB AERO MODELISTE RISLOIS</t>
  </si>
  <si>
    <t xml:space="preserve"> 94.36 (1)</t>
  </si>
  <si>
    <t xml:space="preserve"> 86.53 (1)</t>
  </si>
  <si>
    <t xml:space="preserve"> 93.07 (1)</t>
  </si>
  <si>
    <t xml:space="preserve"> 95.87 (1)</t>
  </si>
  <si>
    <t xml:space="preserve"> 200.00 (3)</t>
  </si>
  <si>
    <t>Guy BROUQUIERES</t>
  </si>
  <si>
    <t>LAM OCCITANIE</t>
  </si>
  <si>
    <t>MERVILLE AEROMODELES CLUB</t>
  </si>
  <si>
    <t xml:space="preserve"> 95.66 (1)</t>
  </si>
  <si>
    <t xml:space="preserve"> 90.05 (1)</t>
  </si>
  <si>
    <t xml:space="preserve"> 94.74 (1)</t>
  </si>
  <si>
    <t xml:space="preserve"> 99.08 (1)</t>
  </si>
  <si>
    <t>Julien DEBOINE</t>
  </si>
  <si>
    <t>LAM GRAND-EST</t>
  </si>
  <si>
    <t>AEROMODELES CLUB DE L’EST</t>
  </si>
  <si>
    <t xml:space="preserve"> 200.00 (1)</t>
  </si>
  <si>
    <t>Steeve COLLIN</t>
  </si>
  <si>
    <t>Walter GUT</t>
  </si>
  <si>
    <t>0175</t>
  </si>
  <si>
    <t>R.C.M.C. ORLEANAIS</t>
  </si>
  <si>
    <t>F3E (Hors CDF) car nombre de concurrents &lt; 5</t>
  </si>
  <si>
    <t xml:space="preserve"> 82.98 (1)</t>
  </si>
  <si>
    <t xml:space="preserve"> 200.00 (4)</t>
  </si>
  <si>
    <t xml:space="preserve"> 85.36 (1)</t>
  </si>
  <si>
    <t xml:space="preserve"> 79.08 (1)</t>
  </si>
  <si>
    <t xml:space="preserve"> 80.83 (1)</t>
  </si>
  <si>
    <t>Laurent GARNIER</t>
  </si>
  <si>
    <t>LAM AUVERGNE RHONE-ALPES</t>
  </si>
  <si>
    <t>0973</t>
  </si>
  <si>
    <t>MODEL AIR CLUB DU BEAUJOLAIS</t>
  </si>
  <si>
    <t xml:space="preserve"> 86.72 (1)</t>
  </si>
  <si>
    <t xml:space="preserve"> 71.91 (1)</t>
  </si>
  <si>
    <t xml:space="preserve"> 76.51 (1)</t>
  </si>
  <si>
    <t xml:space="preserve"> 75.12 (1)</t>
  </si>
  <si>
    <t xml:space="preserve"> 74.36 (1)</t>
  </si>
  <si>
    <t xml:space="preserve"> 78.70 (1)</t>
  </si>
  <si>
    <t>FFR (championnat national)</t>
  </si>
  <si>
    <t>Demi-finale 1</t>
  </si>
  <si>
    <t>Demi-finale 2</t>
  </si>
  <si>
    <t>Marc BOURGUIGNON</t>
  </si>
  <si>
    <t xml:space="preserve"> 92.66 (1)</t>
  </si>
  <si>
    <t xml:space="preserve"> 93.13 (1)</t>
  </si>
  <si>
    <t xml:space="preserve"> 94.28 (1)</t>
  </si>
  <si>
    <t>Louis VOIZEUX</t>
  </si>
  <si>
    <t>LAM BOURGOGNE FRANCHE-COMTE</t>
  </si>
  <si>
    <t>0197</t>
  </si>
  <si>
    <t>MODEL CLUB CHATILLONNAIS</t>
  </si>
  <si>
    <t xml:space="preserve"> 95.03 (1)</t>
  </si>
  <si>
    <t xml:space="preserve"> 89.89 (1)</t>
  </si>
  <si>
    <t>Stéphane LIGNEAU</t>
  </si>
  <si>
    <t xml:space="preserve"> 80.61 (1)</t>
  </si>
  <si>
    <t>Geof WHITE</t>
  </si>
  <si>
    <t xml:space="preserve"> 86.80 (1)</t>
  </si>
  <si>
    <t xml:space="preserve"> 84.15 (1)</t>
  </si>
  <si>
    <t xml:space="preserve"> 83.71 (1)</t>
  </si>
  <si>
    <t xml:space="preserve"> 95.37 (1)</t>
  </si>
  <si>
    <t xml:space="preserve"> 83.74 (1)</t>
  </si>
  <si>
    <t xml:space="preserve"> 83.75 (1)</t>
  </si>
  <si>
    <t xml:space="preserve"> 102.65 (1)</t>
  </si>
  <si>
    <t xml:space="preserve"> 85.89 (1)</t>
  </si>
  <si>
    <t xml:space="preserve"> 83.61 (1)</t>
  </si>
  <si>
    <t xml:space="preserve"> 200.00 (6)</t>
  </si>
  <si>
    <t xml:space="preserve"> 200.00 (5)</t>
  </si>
  <si>
    <t>Ablay SOW</t>
  </si>
  <si>
    <t xml:space="preserve"> 95.79 (1)</t>
  </si>
  <si>
    <t xml:space="preserve"> 100.63 (1)</t>
  </si>
  <si>
    <t xml:space="preserve"> 101.58 (1)</t>
  </si>
  <si>
    <t xml:space="preserve"> 88.82 (1)</t>
  </si>
  <si>
    <t xml:space="preserve"> 97.34 (1)</t>
  </si>
  <si>
    <t xml:space="preserve"> 88.35 (1)</t>
  </si>
  <si>
    <t xml:space="preserve"> 101.99 (1)</t>
  </si>
  <si>
    <t xml:space="preserve"> 89.75 (1)</t>
  </si>
  <si>
    <t xml:space="preserve"> 90.13 (1)</t>
  </si>
  <si>
    <t xml:space="preserve"> 88.99 (1)</t>
  </si>
  <si>
    <t xml:space="preserve"> 88.56 (1)</t>
  </si>
  <si>
    <t xml:space="preserve"> 86.61 (1)</t>
  </si>
  <si>
    <t xml:space="preserve"> 79.67 (1)</t>
  </si>
  <si>
    <t xml:space="preserve"> 77.18 (1)</t>
  </si>
  <si>
    <t xml:space="preserve"> 95.38 (1)</t>
  </si>
  <si>
    <t>Malek KECHEROUD</t>
  </si>
  <si>
    <t>0949</t>
  </si>
  <si>
    <t>CLUB MAGDUNOIS D A. M</t>
  </si>
  <si>
    <t xml:space="preserve"> 100.62 (1)</t>
  </si>
  <si>
    <t xml:space="preserve"> 125.81 (1)</t>
  </si>
  <si>
    <t>Clément DUFOUR</t>
  </si>
  <si>
    <t>0386</t>
  </si>
  <si>
    <t>LES TEUFS TEUFS</t>
  </si>
  <si>
    <t xml:space="preserve"> 95.15 (1)</t>
  </si>
  <si>
    <t xml:space="preserve"> 93.72 (1)</t>
  </si>
  <si>
    <t xml:space="preserve"> 93.91 (1)</t>
  </si>
  <si>
    <t>Jan VAN DE KLOCK</t>
  </si>
  <si>
    <t xml:space="preserve"> 134.96 (1)</t>
  </si>
  <si>
    <t xml:space="preserve"> 127.59 (1)</t>
  </si>
  <si>
    <t>Denis GUILLOCHON</t>
  </si>
  <si>
    <t>0479</t>
  </si>
  <si>
    <t>LES FOUS VOLANTS DU HAUT QUERCY</t>
  </si>
  <si>
    <t xml:space="preserve"> 154.84 (1)</t>
  </si>
  <si>
    <t xml:space="preserve"> 119.09 (1)</t>
  </si>
  <si>
    <t xml:space="preserve"> 96.88 (1)</t>
  </si>
  <si>
    <t xml:space="preserve"> 89.23 (1)</t>
  </si>
  <si>
    <t>Romuald DUFOUR</t>
  </si>
  <si>
    <t xml:space="preserve"> Championnat de France de F5J</t>
  </si>
  <si>
    <t>17 &amp; 18 Septembre 2022 - Saint Martin le Beau (MACCT)</t>
  </si>
  <si>
    <t>F5J - Catégorie Internationale - (titre de champion de France)</t>
  </si>
  <si>
    <t>Catégorie</t>
  </si>
  <si>
    <t>FlyOff 1</t>
  </si>
  <si>
    <t>FlyOff 2</t>
  </si>
  <si>
    <t>FlyOff 3</t>
  </si>
  <si>
    <t xml:space="preserve">Vol 7 </t>
  </si>
  <si>
    <t xml:space="preserve">Vol 8 </t>
  </si>
  <si>
    <t>Pénalité</t>
  </si>
  <si>
    <t>FILLIOL, Fred</t>
  </si>
  <si>
    <t>INT</t>
  </si>
  <si>
    <t>LAMGE - LAM GRAND EST</t>
  </si>
  <si>
    <t>0141 - AEROMODELES CLUB DE L'EST</t>
  </si>
  <si>
    <t>*938</t>
  </si>
  <si>
    <t>CHANSARD, Nicolas</t>
  </si>
  <si>
    <t>LAMCVL - LAM CENTRE VAL DE LOIRE</t>
  </si>
  <si>
    <t>0882 - AERO MODEL CLUB DE CHATEAUDUN</t>
  </si>
  <si>
    <t>BECHEPAY, Gilles</t>
  </si>
  <si>
    <t>LAMPL - LAM PAYS DE LA LOIRE</t>
  </si>
  <si>
    <t>0070 - M. A. C. DE LOIRE ATLANTIQUE</t>
  </si>
  <si>
    <t>*798,9</t>
  </si>
  <si>
    <t>*879</t>
  </si>
  <si>
    <t>SENOUQUE, Baptiste</t>
  </si>
  <si>
    <t>LAMBFC - LAM BOURGOGNE FRANCHE-COMTE</t>
  </si>
  <si>
    <t>0409 - GROUPE A. MAILLOTIN</t>
  </si>
  <si>
    <t>*927,1</t>
  </si>
  <si>
    <t>AUGROS, Jean Louis</t>
  </si>
  <si>
    <t>LAMIF - LAM ILE DE FRANCE</t>
  </si>
  <si>
    <t>0979 - MODEL CLUB BUXEEN</t>
  </si>
  <si>
    <t>*743</t>
  </si>
  <si>
    <t>GALLET, Adrien</t>
  </si>
  <si>
    <t>LAMNOR - LAM NORMANDIE</t>
  </si>
  <si>
    <t>0987 - ASSOCIATION MODELISTE DE LA VALLEE DE LA BRESLE NORMANDIE PICARDIE</t>
  </si>
  <si>
    <t>*995,2</t>
  </si>
  <si>
    <t>WILMOT, Bertrand</t>
  </si>
  <si>
    <t>LAMHDF - LAM HAUTS DE FRANCE</t>
  </si>
  <si>
    <t>0837 - FLANDRE RADIO MODELISME</t>
  </si>
  <si>
    <t>*927,9</t>
  </si>
  <si>
    <t>PHILIPPE, Quentin</t>
  </si>
  <si>
    <t>LAMBRE - LAM BRETAGNE</t>
  </si>
  <si>
    <t>0666 - C. A. DE QUIMPER ET DE CORNOUAILLE</t>
  </si>
  <si>
    <t>*917,5</t>
  </si>
  <si>
    <t>MOQUEREAU, Ivan</t>
  </si>
  <si>
    <t>GROZ, Marie-Ange</t>
  </si>
  <si>
    <t>0410 - AEROMODELE CLUB DU PAYS DE MONTBELIARD</t>
  </si>
  <si>
    <t>*657,7</t>
  </si>
  <si>
    <t xml:space="preserve"> =12</t>
  </si>
  <si>
    <t>FRANCONVILLE, Philippe</t>
  </si>
  <si>
    <t>*482,5</t>
  </si>
  <si>
    <t>SUSS, Jérôme</t>
  </si>
  <si>
    <t>LAMAURA - LAM AUVERGNE RHONE-ALPES</t>
  </si>
  <si>
    <t>0703 - AERO-CLUB ROYANS-VERCORS MODELISME</t>
  </si>
  <si>
    <t>*528,1</t>
  </si>
  <si>
    <t>COSTE, Jean-Philippe</t>
  </si>
  <si>
    <t>0553 - MODEL CLUB DU VAL DE SAONE</t>
  </si>
  <si>
    <t>*398,4</t>
  </si>
  <si>
    <t>PIZANTI, Thierry</t>
  </si>
  <si>
    <t>*338,8</t>
  </si>
  <si>
    <t>HURET, Jacques</t>
  </si>
  <si>
    <t>LAMNA - LAM NOUVELLE AQUITAINE</t>
  </si>
  <si>
    <t>0008 - R.M.C. THOUARSAIS</t>
  </si>
  <si>
    <t>F5J - Catégorie Nationale -- (titre de champion de France)</t>
  </si>
  <si>
    <t>GALLET, Guillaume</t>
  </si>
  <si>
    <t>NAT</t>
  </si>
  <si>
    <t>PHILIPPE, Paul</t>
  </si>
  <si>
    <t>*594,8</t>
  </si>
  <si>
    <t>LEJEUNE, Remi</t>
  </si>
  <si>
    <t>*212</t>
  </si>
  <si>
    <t>GOGNAT, Jacques</t>
  </si>
  <si>
    <t>*748,2</t>
  </si>
  <si>
    <t>BINET, Jean-Philippe</t>
  </si>
  <si>
    <t>0340 - RADIO MODEL CLUB DE VINEUIL</t>
  </si>
  <si>
    <t>*878,1</t>
  </si>
  <si>
    <t>0512 - LES COUCOUS D ETAMPES</t>
  </si>
  <si>
    <t>*763,8</t>
  </si>
  <si>
    <t>SACQUET, Daniel</t>
  </si>
  <si>
    <t>0005 - AERO MODEL CLUB DE LOGNES</t>
  </si>
  <si>
    <t>*210,3</t>
  </si>
  <si>
    <t>DARGNIES, Sosthene</t>
  </si>
  <si>
    <t>MOGNOL, Stéphane</t>
  </si>
  <si>
    <t>0286 - MODEL AIR CLUB DE GRAY</t>
  </si>
  <si>
    <t>*458,3</t>
  </si>
  <si>
    <t>MEDARD, Patrick</t>
  </si>
  <si>
    <t>0497 - LES AILES SILENCIEUSES</t>
  </si>
  <si>
    <t>*696,4</t>
  </si>
  <si>
    <t>CAMIER, Alain</t>
  </si>
  <si>
    <t>0018 - AILES SILENCIEUSES DE BALZAC</t>
  </si>
  <si>
    <t>*384,5</t>
  </si>
  <si>
    <t>GOUILLON, Alex</t>
  </si>
  <si>
    <t>0267 - LA CROIX DU SUD</t>
  </si>
  <si>
    <t>SENOUQUE, David</t>
  </si>
  <si>
    <t>SEVENNEC, Didier</t>
  </si>
  <si>
    <t>0063 - AERO MODELE CLUB ANJOU</t>
  </si>
  <si>
    <t>*157,8</t>
  </si>
  <si>
    <t>BOUTET, Raphaël</t>
  </si>
  <si>
    <t>0774 - CHATILLON AEROMODEL 41</t>
  </si>
  <si>
    <t>*488,3</t>
  </si>
  <si>
    <t>DOS SANTOS, Carlos</t>
  </si>
  <si>
    <t>*670,6</t>
  </si>
  <si>
    <t>PAGNOUX, Didier</t>
  </si>
  <si>
    <t>DAMEME, Alain</t>
  </si>
  <si>
    <t>0669 - LES TROIS PENTES</t>
  </si>
  <si>
    <t>*432</t>
  </si>
  <si>
    <t>LE MESLE, Pierre Louis</t>
  </si>
  <si>
    <t>0233 - CLUB MODELISTE DU VEXIN</t>
  </si>
  <si>
    <t>CHANSARD, Hervé</t>
  </si>
  <si>
    <t>*276,5</t>
  </si>
  <si>
    <t>GALLET, Romain</t>
  </si>
  <si>
    <t>0102 - CLUB AEROMODELISTE DE TOURAINE</t>
  </si>
  <si>
    <t>*464</t>
  </si>
  <si>
    <t>DIEUMEGARD, Michel</t>
  </si>
  <si>
    <t>*492</t>
  </si>
  <si>
    <t>VIOLON, Gérard</t>
  </si>
  <si>
    <t>PENNING, Andrie-Jan</t>
  </si>
  <si>
    <t>0466 - ASS. A. LES COLS VERTS</t>
  </si>
  <si>
    <t>*305,9</t>
  </si>
  <si>
    <t>*291,6</t>
  </si>
  <si>
    <t>SELLIER, André</t>
  </si>
  <si>
    <t>0180 - RADIO MODEL CLUB ROANNAIS</t>
  </si>
  <si>
    <t>*423,1</t>
  </si>
  <si>
    <t>LEJEUNE, Mathis</t>
  </si>
  <si>
    <t>*280,9</t>
  </si>
  <si>
    <t>PONCHANT, Olivier</t>
  </si>
  <si>
    <t>0546 - M. A. C. COMMANDANT TULASNE</t>
  </si>
  <si>
    <t>*333,6</t>
  </si>
  <si>
    <t>OCIEPKA, MICHEL</t>
  </si>
  <si>
    <t>0494 - ASS. M.R. AVIONNEUX DE WAVRIN</t>
  </si>
  <si>
    <t>CHASTEL, Emmanuel</t>
  </si>
  <si>
    <t>*121,1</t>
  </si>
  <si>
    <t>TALOUR, Christian</t>
  </si>
  <si>
    <t>0944 - AERO MODELE CLUB DU GOLFE</t>
  </si>
  <si>
    <t>*276,9</t>
  </si>
  <si>
    <t>PUJOL, Marc</t>
  </si>
  <si>
    <t>0569 - CHOUETTE CLUB</t>
  </si>
  <si>
    <t>*284,7</t>
  </si>
  <si>
    <t>0154 - AERO CLUB DES CIGOGNES</t>
  </si>
  <si>
    <t>LOUBIER, Jacques</t>
  </si>
  <si>
    <t>GAUTIER, Luc</t>
  </si>
  <si>
    <t>0382 - AERO CLUB DE MODELISME LES AIGLONS</t>
  </si>
  <si>
    <t>*252,3</t>
  </si>
  <si>
    <t>SPIESER, Martine</t>
  </si>
  <si>
    <t>PRZYSIECKI, Bernard</t>
  </si>
  <si>
    <t>42</t>
  </si>
  <si>
    <t>0299 - AEROMODEL CLUB DU FINISTERE</t>
  </si>
  <si>
    <t>*373,7</t>
  </si>
  <si>
    <t>43</t>
  </si>
  <si>
    <t>44</t>
  </si>
  <si>
    <t>SOULIE, Pascal</t>
  </si>
  <si>
    <t xml:space="preserve"> Championnat de France de F3K</t>
  </si>
  <si>
    <t>le 17 et 18 septembre 2022 à Saint Michel de Bannière (Les FOUS VOLANS DU HAUT QUERCY)</t>
  </si>
  <si>
    <r>
      <t xml:space="preserve">F3K - </t>
    </r>
    <r>
      <rPr>
        <b/>
        <i/>
        <sz val="11"/>
        <rFont val="Arial"/>
        <family val="2"/>
      </rPr>
      <t>(titre de champion de France)</t>
    </r>
  </si>
  <si>
    <t>FLY-OFF</t>
  </si>
  <si>
    <r>
      <t>Vol 1</t>
    </r>
    <r>
      <rPr>
        <sz val="11"/>
        <rFont val="Arial"/>
        <family val="2"/>
      </rPr>
      <t xml:space="preserve">  </t>
    </r>
  </si>
  <si>
    <t xml:space="preserve">Vol 3  </t>
  </si>
  <si>
    <t xml:space="preserve">Vol 4 </t>
  </si>
  <si>
    <t xml:space="preserve">Vol 5 </t>
  </si>
  <si>
    <t xml:space="preserve">Vol 6 </t>
  </si>
  <si>
    <t xml:space="preserve">Vol 10  </t>
  </si>
  <si>
    <t xml:space="preserve">Vol 11 </t>
  </si>
  <si>
    <t>Vol 15</t>
  </si>
  <si>
    <t>Vol 16</t>
  </si>
  <si>
    <t>Penalités / manche</t>
  </si>
  <si>
    <t>ANDRE Jérémy</t>
  </si>
  <si>
    <t xml:space="preserve"> NOUVELLE AQUITAINE</t>
  </si>
  <si>
    <t xml:space="preserve"> AILES SILENCIEUSES DE BALZAC</t>
  </si>
  <si>
    <t>ROTTELEUR Anthony</t>
  </si>
  <si>
    <t>PAYS DE LA LOIRE</t>
  </si>
  <si>
    <t xml:space="preserve"> M. A. C. DE LOIRE ATLANTIQUE</t>
  </si>
  <si>
    <t>RAGOT Capucin</t>
  </si>
  <si>
    <t xml:space="preserve"> LUDRES AIR MODELE</t>
  </si>
  <si>
    <t>VERRIER Jean-Bernard</t>
  </si>
  <si>
    <t>ILE DE FRANCE</t>
  </si>
  <si>
    <t xml:space="preserve"> EOLE - ASS. MODELISTE VELIVOLE</t>
  </si>
  <si>
    <t>COLLIN Steeve</t>
  </si>
  <si>
    <t xml:space="preserve"> AEROMODELES CLUB DE L'EST</t>
  </si>
  <si>
    <t>100 / 5</t>
  </si>
  <si>
    <t>CAMBEFORT Laurent</t>
  </si>
  <si>
    <t xml:space="preserve"> MERVILLE AEROMODELISME CLUB</t>
  </si>
  <si>
    <t>100 / 6</t>
  </si>
  <si>
    <t>JUSTO Pablo</t>
  </si>
  <si>
    <t>AEROMODEL CLUB DE VILLEPARISIS</t>
  </si>
  <si>
    <t>De TINGUY Florimond</t>
  </si>
  <si>
    <t>CENTRE VAL DE LOIRE</t>
  </si>
  <si>
    <t xml:space="preserve"> CLUB AEROMODELISTE DE BLOIS LE BREUIL</t>
  </si>
  <si>
    <t>BOEHM Jean-Luc</t>
  </si>
  <si>
    <t xml:space="preserve"> LE PAPANGUE MODEL CLUB</t>
  </si>
  <si>
    <t>BATAILLE Boris</t>
  </si>
  <si>
    <t>MERVILLE AEROMODELISME CLUB</t>
  </si>
  <si>
    <t>Championnat de France hélicoptère de voltige RC 2022</t>
  </si>
  <si>
    <t>24 et 25 septembre - Le Havre</t>
  </si>
  <si>
    <t>Catégorie internationale F3C (titre de champion de France)</t>
  </si>
  <si>
    <t>Préliminaires - Vol "P"</t>
  </si>
  <si>
    <t>Finales - Vol "F"</t>
  </si>
  <si>
    <t>Clt</t>
  </si>
  <si>
    <t>N°</t>
  </si>
  <si>
    <t>/1000</t>
  </si>
  <si>
    <t>Résultat
Prélim</t>
  </si>
  <si>
    <t>Prélim /1000</t>
  </si>
  <si>
    <t>Résultat
final</t>
  </si>
  <si>
    <t>ROMAGNAN Rémi</t>
  </si>
  <si>
    <t>S</t>
  </si>
  <si>
    <t>0508609</t>
  </si>
  <si>
    <t>LAM IF</t>
  </si>
  <si>
    <t>0824</t>
  </si>
  <si>
    <t>GRISY AIR MODEL</t>
  </si>
  <si>
    <t>BRISSET Thomas</t>
  </si>
  <si>
    <t>0004211</t>
  </si>
  <si>
    <t>LAM AURA</t>
  </si>
  <si>
    <t>0035</t>
  </si>
  <si>
    <t>AEROMODELES CLUB DU RHONE</t>
  </si>
  <si>
    <t>DELAFOSSE Philippe</t>
  </si>
  <si>
    <t>0610130</t>
  </si>
  <si>
    <t>0444</t>
  </si>
  <si>
    <t>GOELE MODEL CLUB</t>
  </si>
  <si>
    <t>BRIANCHON Pascal</t>
  </si>
  <si>
    <t>8409612</t>
  </si>
  <si>
    <t>LAM NOR</t>
  </si>
  <si>
    <t>0955</t>
  </si>
  <si>
    <t>AERO MODEL CLUB DU HAVRE</t>
  </si>
  <si>
    <t>LEBOULLENGER Denis</t>
  </si>
  <si>
    <t>9709540</t>
  </si>
  <si>
    <t>0319</t>
  </si>
  <si>
    <t>ASS. DE LOISIRS DE MERY</t>
  </si>
  <si>
    <t>BRIANCHON Stéphane</t>
  </si>
  <si>
    <t>8607656</t>
  </si>
  <si>
    <t>DIDES Nicolas</t>
  </si>
  <si>
    <t>1017643</t>
  </si>
  <si>
    <t>LAM NA</t>
  </si>
  <si>
    <t>0764</t>
  </si>
  <si>
    <t>ASS. DES AERO DE MOYENNE GARONNE</t>
  </si>
  <si>
    <t>Catégorie nationale A (titre de champion national)</t>
  </si>
  <si>
    <t>CHOUREAUX Daniel</t>
  </si>
  <si>
    <t>0978</t>
  </si>
  <si>
    <t>SIEGER Eric</t>
  </si>
  <si>
    <t>0802113</t>
  </si>
  <si>
    <r>
      <rPr>
        <b/>
        <i/>
        <sz val="18"/>
        <rFont val="Arial"/>
        <family val="2"/>
      </rPr>
      <t xml:space="preserve"> Championnat de France de </t>
    </r>
    <r>
      <rPr>
        <i/>
        <sz val="18"/>
        <rFont val="Arial"/>
        <family val="2"/>
      </rPr>
      <t>planeur multi-épreuves</t>
    </r>
  </si>
  <si>
    <r>
      <t xml:space="preserve">F3B </t>
    </r>
    <r>
      <rPr>
        <i/>
        <sz val="14"/>
        <rFont val="Arial"/>
        <family val="2"/>
      </rPr>
      <t>(titre de champion de  France)</t>
    </r>
  </si>
  <si>
    <t>N° CRAM</t>
  </si>
  <si>
    <t>Pénalités</t>
  </si>
  <si>
    <t>Julien Gourdet</t>
  </si>
  <si>
    <t>C. A. AIRBUS FRANCE TOULOUSE</t>
  </si>
  <si>
    <t>Roland Henninot</t>
  </si>
  <si>
    <t>Christian Pinoteau</t>
  </si>
  <si>
    <t>Sylvain Coulomb</t>
  </si>
  <si>
    <t>ASS. M. DES VALLEES DE LA LOMAGNE</t>
  </si>
  <si>
    <t>Pascal Pinoteau</t>
  </si>
  <si>
    <t>Gaëtan De Ruffray</t>
  </si>
  <si>
    <t>Rudy Beun</t>
  </si>
  <si>
    <t>MONTAUBAN AIR MODELES</t>
  </si>
  <si>
    <t>Jean-Michel Fraisse</t>
  </si>
  <si>
    <t>AERO MODELE CLUB DES GRAVES</t>
  </si>
  <si>
    <t xml:space="preserve">NC </t>
  </si>
  <si>
    <t>27 et 28 août 2022 (Rochefort Aéromodel Club 17)</t>
  </si>
  <si>
    <t>Laurent Potin</t>
  </si>
  <si>
    <t>Frédéric Monforte</t>
  </si>
  <si>
    <t>Christophe Rocourt</t>
  </si>
  <si>
    <t xml:space="preserve">LAMIF </t>
  </si>
  <si>
    <t>Championnat de France planeur à guidage automatique (F1E)</t>
  </si>
  <si>
    <t xml:space="preserve">16 octobre 2022 - St Jean De Sauves </t>
  </si>
  <si>
    <t>VOL LIBRE MONCONTOUROIS</t>
  </si>
  <si>
    <r>
      <t xml:space="preserve">Catégorie internationale F1E senior </t>
    </r>
    <r>
      <rPr>
        <i/>
        <sz val="14"/>
        <rFont val="Arial"/>
        <family val="2"/>
      </rPr>
      <t>(titre de champion de France)   12 concurrents inscrits</t>
    </r>
  </si>
  <si>
    <t>Club</t>
  </si>
  <si>
    <t>Temps</t>
  </si>
  <si>
    <t>Points</t>
  </si>
  <si>
    <t>FO 1</t>
  </si>
  <si>
    <t>DRAPEAU Jean Luc</t>
  </si>
  <si>
    <t>CA AZAY LE BRULE</t>
  </si>
  <si>
    <t>120</t>
  </si>
  <si>
    <t>100</t>
  </si>
  <si>
    <t>180</t>
  </si>
  <si>
    <t>250</t>
  </si>
  <si>
    <t>CHABOT Jean Marie</t>
  </si>
  <si>
    <t>CA DE TOURAINE</t>
  </si>
  <si>
    <t>163</t>
  </si>
  <si>
    <t>TRACHEZ Aurélie</t>
  </si>
  <si>
    <t>472,78</t>
  </si>
  <si>
    <t>131</t>
  </si>
  <si>
    <t>72,78</t>
  </si>
  <si>
    <t>ROUX Alain</t>
  </si>
  <si>
    <t>455,83</t>
  </si>
  <si>
    <t>115</t>
  </si>
  <si>
    <t>95,83</t>
  </si>
  <si>
    <t>150</t>
  </si>
  <si>
    <t>83,33</t>
  </si>
  <si>
    <t>138</t>
  </si>
  <si>
    <t>76,67</t>
  </si>
  <si>
    <t>TRACHEZ Bernard</t>
  </si>
  <si>
    <t>446,11</t>
  </si>
  <si>
    <t>83</t>
  </si>
  <si>
    <t>46,11</t>
  </si>
  <si>
    <t>TRACHEZ André</t>
  </si>
  <si>
    <t>420,00</t>
  </si>
  <si>
    <t>66</t>
  </si>
  <si>
    <t>36,67</t>
  </si>
  <si>
    <t>CHAUSSEBOURG Pierre</t>
  </si>
  <si>
    <t>C. M. RULLICOIS</t>
  </si>
  <si>
    <t>417,78</t>
  </si>
  <si>
    <t>153</t>
  </si>
  <si>
    <t>85</t>
  </si>
  <si>
    <t>103</t>
  </si>
  <si>
    <t>57,22</t>
  </si>
  <si>
    <t>149</t>
  </si>
  <si>
    <t>82,78</t>
  </si>
  <si>
    <t>167</t>
  </si>
  <si>
    <t>92,78</t>
  </si>
  <si>
    <t>TRACHEZ Sabine</t>
  </si>
  <si>
    <t>400,00</t>
  </si>
  <si>
    <t>139</t>
  </si>
  <si>
    <t>77,22</t>
  </si>
  <si>
    <t>22,78</t>
  </si>
  <si>
    <t>JALLET Yvon</t>
  </si>
  <si>
    <t>366,12</t>
  </si>
  <si>
    <t>2,78</t>
  </si>
  <si>
    <t>174</t>
  </si>
  <si>
    <t>97,67</t>
  </si>
  <si>
    <t>66,67</t>
  </si>
  <si>
    <t>RIGAULT Mickaël</t>
  </si>
  <si>
    <t>345,55</t>
  </si>
  <si>
    <t>119</t>
  </si>
  <si>
    <t>66,11</t>
  </si>
  <si>
    <t>173</t>
  </si>
  <si>
    <t>96,11</t>
  </si>
  <si>
    <t>337,77</t>
  </si>
  <si>
    <t>110</t>
  </si>
  <si>
    <t>61,11</t>
  </si>
  <si>
    <t>161</t>
  </si>
  <si>
    <t>89,44</t>
  </si>
  <si>
    <t>18,89</t>
  </si>
  <si>
    <r>
      <t xml:space="preserve"> Catégorie internationale F1E junior</t>
    </r>
    <r>
      <rPr>
        <i/>
        <sz val="14"/>
        <rFont val="Arial"/>
        <family val="2"/>
      </rPr>
      <t xml:space="preserve"> (titre de champion de France junior)  6 concurrents inscrits</t>
    </r>
  </si>
  <si>
    <t>LAURA Johan</t>
  </si>
  <si>
    <t>CHARTRIER Antony</t>
  </si>
  <si>
    <t>122</t>
  </si>
  <si>
    <t>68</t>
  </si>
  <si>
    <t>RIGAULT Jaouan</t>
  </si>
  <si>
    <t>146</t>
  </si>
  <si>
    <t>81</t>
  </si>
  <si>
    <t>136</t>
  </si>
  <si>
    <t>76</t>
  </si>
  <si>
    <t>140</t>
  </si>
  <si>
    <t>78</t>
  </si>
  <si>
    <t>86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</si>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</sst>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00"/>
    <numFmt numFmtId="167" formatCode="_-* #,##0.00\ _F_-;\-* #,##0.00\ _F_-;_-* &quot;-&quot;??\ _F_-;_-@_-"/>
    <numFmt numFmtId="168" formatCode="_-* #,##0.00\ _F_-;\-* #,##0.00\ _F_-;_-* \-??\ _F_-;_-@_-"/>
    <numFmt numFmtId="169" formatCode="&quot;(&quot;0&quot;)&quot;"/>
    <numFmt numFmtId="170" formatCode="0.0"/>
    <numFmt numFmtId="171" formatCode="yyyy\.m"/>
    <numFmt numFmtId="172" formatCode="[m]:ss"/>
    <numFmt numFmtId="173" formatCode="\(0\)"/>
    <numFmt numFmtId="174" formatCode="0000000"/>
    <numFmt numFmtId="175" formatCode="0000"/>
    <numFmt numFmtId="176" formatCode="00\.000&quot; s.&quot;"/>
    <numFmt numFmtId="177" formatCode="0&quot; points&quot;"/>
    <numFmt numFmtId="178" formatCode="0.000_);\(0.000\)"/>
    <numFmt numFmtId="179" formatCode="0.000"/>
    <numFmt numFmtId="180" formatCode="0&quot; point&quot;"/>
    <numFmt numFmtId="181" formatCode="mm&quot;:&quot;ss.0"/>
  </numFmts>
  <fonts count="126">
    <font>
      <sz val="12"/>
      <color indexed="8"/>
      <name val="Verdan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10"/>
      <name val="Mangal"/>
      <family val="2"/>
    </font>
    <font>
      <sz val="10"/>
      <name val="Courier"/>
      <family val="3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4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sz val="11"/>
      <color theme="1"/>
      <name val="Helvetica"/>
      <family val="2"/>
      <scheme val="minor"/>
    </font>
    <font>
      <u/>
      <sz val="11"/>
      <color theme="10"/>
      <name val="Helvetica"/>
      <family val="2"/>
      <scheme val="minor"/>
    </font>
    <font>
      <sz val="12"/>
      <color theme="1"/>
      <name val="Helvetica"/>
      <family val="2"/>
      <scheme val="minor"/>
    </font>
    <font>
      <sz val="10"/>
      <color theme="1"/>
      <name val="Arial"/>
      <family val="2"/>
    </font>
    <font>
      <b/>
      <i/>
      <sz val="18"/>
      <name val="Arial"/>
      <family val="2"/>
    </font>
    <font>
      <b/>
      <i/>
      <sz val="18"/>
      <color rgb="FF000000"/>
      <name val="Arial"/>
      <family val="2"/>
    </font>
    <font>
      <sz val="14"/>
      <color rgb="FF000000"/>
      <name val="Helv"/>
    </font>
    <font>
      <b/>
      <i/>
      <sz val="16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4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4"/>
      <color rgb="FF000000"/>
      <name val="Arial"/>
      <family val="2"/>
    </font>
    <font>
      <b/>
      <i/>
      <sz val="18"/>
      <color theme="1"/>
      <name val="Arial"/>
      <family val="2"/>
    </font>
    <font>
      <sz val="14"/>
      <color theme="1"/>
      <name val="Helvetica Neue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Helv"/>
    </font>
    <font>
      <i/>
      <sz val="12"/>
      <name val="Arial"/>
      <family val="2"/>
    </font>
    <font>
      <b/>
      <i/>
      <sz val="14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i/>
      <sz val="18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i/>
      <sz val="18"/>
      <color indexed="8"/>
      <name val="Arial"/>
      <family val="2"/>
    </font>
    <font>
      <sz val="18"/>
      <color indexed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i/>
      <strike/>
      <sz val="9"/>
      <name val="Arial"/>
      <family val="2"/>
    </font>
    <font>
      <i/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i/>
      <strike/>
      <sz val="10"/>
      <name val="Arial"/>
      <family val="2"/>
    </font>
    <font>
      <i/>
      <strike/>
      <sz val="9"/>
      <color indexed="8"/>
      <name val="Arial"/>
      <family val="2"/>
    </font>
    <font>
      <vertAlign val="superscript"/>
      <sz val="10"/>
      <name val="Arial"/>
      <family val="2"/>
    </font>
    <font>
      <i/>
      <sz val="11"/>
      <color theme="1"/>
      <name val="Helvetica"/>
      <family val="2"/>
      <scheme val="minor"/>
    </font>
    <font>
      <i/>
      <sz val="10"/>
      <color theme="1"/>
      <name val="Helvetica"/>
      <family val="2"/>
      <scheme val="minor"/>
    </font>
    <font>
      <b/>
      <i/>
      <sz val="18"/>
      <name val="Arial"/>
      <family val="2"/>
      <charset val="1"/>
    </font>
    <font>
      <b/>
      <i/>
      <sz val="14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1"/>
      <color indexed="8"/>
      <name val="Helv"/>
      <family val="2"/>
    </font>
    <font>
      <b/>
      <sz val="11"/>
      <color indexed="8"/>
      <name val="Helv"/>
      <family val="2"/>
    </font>
    <font>
      <b/>
      <sz val="11"/>
      <color indexed="8"/>
      <name val="Calibri"/>
      <family val="2"/>
    </font>
    <font>
      <sz val="11"/>
      <color indexed="8"/>
      <name val="Helvetica"/>
      <family val="2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b/>
      <sz val="11"/>
      <name val="Helvetica"/>
      <family val="2"/>
      <scheme val="minor"/>
    </font>
    <font>
      <b/>
      <vertAlign val="superscript"/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sz val="11"/>
      <color theme="1"/>
      <name val="Helvetica"/>
      <family val="2"/>
      <scheme val="minor"/>
    </font>
    <font>
      <sz val="10"/>
      <name val="Helvetica"/>
      <family val="2"/>
      <scheme val="minor"/>
    </font>
    <font>
      <sz val="11"/>
      <name val="Helvetica"/>
      <family val="2"/>
      <scheme val="minor"/>
    </font>
    <font>
      <b/>
      <vertAlign val="superscript"/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1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trike/>
      <sz val="11"/>
      <name val="Arial"/>
      <family val="2"/>
    </font>
    <font>
      <sz val="9"/>
      <color theme="1"/>
      <name val="Helvetica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trike/>
      <sz val="9"/>
      <color theme="1"/>
      <name val="Arial"/>
      <family val="2"/>
    </font>
    <font>
      <strike/>
      <sz val="11"/>
      <color theme="1"/>
      <name val="Helvetica"/>
      <family val="2"/>
      <scheme val="minor"/>
    </font>
    <font>
      <sz val="11"/>
      <color rgb="FF000000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theme="1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12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6795556505021"/>
        <bgColor indexed="8"/>
      </patternFill>
    </fill>
    <fill>
      <patternFill patternType="solid">
        <fgColor rgb="FFC0C0C0"/>
        <bgColor rgb="FFC0C0C0"/>
      </patternFill>
    </fill>
    <fill>
      <patternFill patternType="solid">
        <fgColor rgb="FFDDDDDD"/>
        <bgColor rgb="FFDDDDDD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9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/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/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/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82">
    <xf numFmtId="0" fontId="0" fillId="0" borderId="0" applyNumberFormat="0" applyFill="0" applyBorder="0" applyProtection="0">
      <alignment vertical="top" wrapText="1"/>
    </xf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3" fillId="0" borderId="0" applyFill="0" applyBorder="0" applyAlignment="0" applyProtection="0"/>
    <xf numFmtId="167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4" fillId="0" borderId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8" fillId="0" borderId="0" applyNumberFormat="0" applyFont="0" applyFill="0" applyBorder="0" applyAlignment="0" applyProtection="0"/>
    <xf numFmtId="0" fontId="17" fillId="0" borderId="0"/>
    <xf numFmtId="0" fontId="19" fillId="0" borderId="0" applyNumberFormat="0" applyFill="0" applyBorder="0" applyProtection="0">
      <alignment vertical="top" wrapText="1"/>
    </xf>
    <xf numFmtId="0" fontId="25" fillId="0" borderId="0"/>
    <xf numFmtId="0" fontId="20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8" fillId="0" borderId="0"/>
    <xf numFmtId="0" fontId="1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10" fillId="0" borderId="0" applyFill="0" applyProtection="0"/>
    <xf numFmtId="0" fontId="15" fillId="0" borderId="0"/>
    <xf numFmtId="0" fontId="25" fillId="0" borderId="0"/>
    <xf numFmtId="0" fontId="10" fillId="0" borderId="0" applyFill="0" applyProtection="0"/>
    <xf numFmtId="0" fontId="10" fillId="0" borderId="0" applyFill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0" fillId="0" borderId="0" applyFill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3" fillId="0" borderId="0"/>
    <xf numFmtId="0" fontId="113" fillId="0" borderId="0"/>
    <xf numFmtId="0" fontId="8" fillId="0" borderId="0"/>
    <xf numFmtId="0" fontId="8" fillId="0" borderId="0"/>
  </cellStyleXfs>
  <cellXfs count="1359">
    <xf numFmtId="0" fontId="0" fillId="0" borderId="0" xfId="0">
      <alignment vertical="top" wrapText="1"/>
    </xf>
    <xf numFmtId="0" fontId="1" fillId="0" borderId="0" xfId="0" applyFont="1" applyBorder="1" applyAlignment="1"/>
    <xf numFmtId="0" fontId="1" fillId="0" borderId="1" xfId="0" applyFont="1" applyBorder="1" applyAlignment="1"/>
    <xf numFmtId="0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3" fillId="16" borderId="0" xfId="0" applyNumberFormat="1" applyFont="1" applyFill="1" applyBorder="1" applyAlignment="1"/>
    <xf numFmtId="0" fontId="1" fillId="0" borderId="0" xfId="0" applyNumberFormat="1" applyFont="1" applyAlignment="1"/>
    <xf numFmtId="2" fontId="5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/>
    <xf numFmtId="1" fontId="1" fillId="0" borderId="4" xfId="0" applyNumberFormat="1" applyFont="1" applyBorder="1" applyAlignment="1">
      <alignment vertical="center"/>
    </xf>
    <xf numFmtId="0" fontId="1" fillId="0" borderId="4" xfId="0" applyFont="1" applyBorder="1" applyAlignment="1"/>
    <xf numFmtId="0" fontId="2" fillId="17" borderId="5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/>
    <xf numFmtId="1" fontId="4" fillId="16" borderId="0" xfId="0" applyNumberFormat="1" applyFont="1" applyFill="1" applyBorder="1" applyAlignment="1"/>
    <xf numFmtId="0" fontId="1" fillId="0" borderId="0" xfId="0" applyNumberFormat="1" applyFont="1" applyBorder="1" applyAlignment="1"/>
    <xf numFmtId="1" fontId="9" fillId="16" borderId="0" xfId="0" applyNumberFormat="1" applyFont="1" applyFill="1" applyBorder="1" applyAlignment="1"/>
    <xf numFmtId="166" fontId="9" fillId="16" borderId="0" xfId="0" applyNumberFormat="1" applyFont="1" applyFill="1" applyBorder="1" applyAlignment="1"/>
    <xf numFmtId="0" fontId="2" fillId="10" borderId="6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top" wrapText="1"/>
    </xf>
    <xf numFmtId="0" fontId="9" fillId="0" borderId="0" xfId="0" applyFont="1" applyBorder="1" applyAlignment="1"/>
    <xf numFmtId="0" fontId="9" fillId="0" borderId="0" xfId="0" applyNumberFormat="1" applyFont="1" applyAlignment="1"/>
    <xf numFmtId="0" fontId="18" fillId="0" borderId="0" xfId="0" applyFont="1">
      <alignment vertical="top" wrapText="1"/>
    </xf>
    <xf numFmtId="0" fontId="2" fillId="10" borderId="7" xfId="0" applyNumberFormat="1" applyFont="1" applyFill="1" applyBorder="1" applyAlignment="1">
      <alignment horizontal="center" vertical="center" wrapText="1"/>
    </xf>
    <xf numFmtId="0" fontId="2" fillId="17" borderId="8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2" fillId="17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0" fontId="0" fillId="0" borderId="0" xfId="0" applyAlignment="1"/>
    <xf numFmtId="2" fontId="1" fillId="0" borderId="0" xfId="0" applyNumberFormat="1" applyFont="1" applyAlignment="1"/>
    <xf numFmtId="0" fontId="2" fillId="17" borderId="13" xfId="0" applyNumberFormat="1" applyFont="1" applyFill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 vertical="center"/>
    </xf>
    <xf numFmtId="0" fontId="2" fillId="17" borderId="15" xfId="0" applyNumberFormat="1" applyFont="1" applyFill="1" applyBorder="1" applyAlignment="1">
      <alignment horizontal="center" vertical="center"/>
    </xf>
    <xf numFmtId="2" fontId="21" fillId="0" borderId="16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/>
    </xf>
    <xf numFmtId="2" fontId="21" fillId="0" borderId="18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0" borderId="0" xfId="0" applyNumberFormat="1" applyFont="1">
      <alignment vertical="top" wrapText="1"/>
    </xf>
    <xf numFmtId="0" fontId="2" fillId="17" borderId="26" xfId="0" applyNumberFormat="1" applyFont="1" applyFill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21" fillId="0" borderId="28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21" fillId="0" borderId="29" xfId="0" applyNumberFormat="1" applyFont="1" applyBorder="1" applyAlignment="1">
      <alignment horizontal="center" vertical="center"/>
    </xf>
    <xf numFmtId="0" fontId="2" fillId="17" borderId="7" xfId="0" applyNumberFormat="1" applyFont="1" applyFill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21" fillId="0" borderId="27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/>
    </xf>
    <xf numFmtId="0" fontId="1" fillId="16" borderId="36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vertical="center"/>
    </xf>
    <xf numFmtId="0" fontId="2" fillId="10" borderId="43" xfId="0" applyNumberFormat="1" applyFont="1" applyFill="1" applyBorder="1" applyAlignment="1">
      <alignment horizontal="left" vertical="center" wrapText="1"/>
    </xf>
    <xf numFmtId="0" fontId="2" fillId="10" borderId="44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/>
    </xf>
    <xf numFmtId="166" fontId="1" fillId="0" borderId="46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vertical="center"/>
    </xf>
    <xf numFmtId="2" fontId="6" fillId="0" borderId="48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0" fontId="1" fillId="16" borderId="51" xfId="0" applyNumberFormat="1" applyFont="1" applyFill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 vertical="center"/>
    </xf>
    <xf numFmtId="0" fontId="2" fillId="10" borderId="54" xfId="0" applyNumberFormat="1" applyFont="1" applyFill="1" applyBorder="1" applyAlignment="1">
      <alignment horizontal="left" vertical="center" wrapText="1"/>
    </xf>
    <xf numFmtId="0" fontId="2" fillId="10" borderId="55" xfId="0" applyNumberFormat="1" applyFont="1" applyFill="1" applyBorder="1" applyAlignment="1">
      <alignment horizontal="left" vertical="center"/>
    </xf>
    <xf numFmtId="0" fontId="1" fillId="0" borderId="56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/>
    </xf>
    <xf numFmtId="0" fontId="1" fillId="0" borderId="59" xfId="0" applyNumberFormat="1" applyFont="1" applyBorder="1" applyAlignment="1">
      <alignment horizontal="center" vertical="center"/>
    </xf>
    <xf numFmtId="2" fontId="21" fillId="0" borderId="48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166" fontId="1" fillId="0" borderId="22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16" borderId="2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2" xfId="0" applyNumberFormat="1" applyFont="1" applyBorder="1" applyAlignment="1" applyProtection="1">
      <alignment horizontal="center" vertical="center"/>
      <protection locked="0"/>
    </xf>
    <xf numFmtId="0" fontId="1" fillId="16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>
      <alignment vertical="top" wrapText="1"/>
    </xf>
    <xf numFmtId="0" fontId="1" fillId="0" borderId="16" xfId="0" applyNumberFormat="1" applyFont="1" applyBorder="1" applyAlignment="1">
      <alignment horizontal="left" vertical="center" wrapText="1"/>
    </xf>
    <xf numFmtId="166" fontId="1" fillId="0" borderId="19" xfId="0" applyNumberFormat="1" applyFont="1" applyBorder="1" applyAlignment="1">
      <alignment horizontal="center" vertical="center"/>
    </xf>
    <xf numFmtId="0" fontId="1" fillId="16" borderId="21" xfId="0" applyNumberFormat="1" applyFont="1" applyFill="1" applyBorder="1" applyAlignment="1">
      <alignment horizontal="left" vertical="center" wrapText="1"/>
    </xf>
    <xf numFmtId="0" fontId="1" fillId="16" borderId="16" xfId="0" applyNumberFormat="1" applyFont="1" applyFill="1" applyBorder="1" applyAlignment="1">
      <alignment horizontal="left" vertical="center" wrapText="1"/>
    </xf>
    <xf numFmtId="0" fontId="1" fillId="0" borderId="62" xfId="0" applyNumberFormat="1" applyFont="1" applyBorder="1" applyAlignment="1">
      <alignment horizontal="center" vertical="center"/>
    </xf>
    <xf numFmtId="0" fontId="1" fillId="0" borderId="63" xfId="0" applyNumberFormat="1" applyFont="1" applyBorder="1" applyAlignment="1">
      <alignment horizontal="center" vertical="center"/>
    </xf>
    <xf numFmtId="0" fontId="1" fillId="16" borderId="18" xfId="0" applyNumberFormat="1" applyFont="1" applyFill="1" applyBorder="1" applyAlignment="1">
      <alignment horizontal="left" vertical="center" wrapText="1"/>
    </xf>
    <xf numFmtId="0" fontId="2" fillId="0" borderId="61" xfId="0" applyNumberFormat="1" applyFont="1" applyBorder="1" applyAlignment="1">
      <alignment horizontal="center" vertical="center"/>
    </xf>
    <xf numFmtId="0" fontId="2" fillId="0" borderId="62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vertical="center"/>
    </xf>
    <xf numFmtId="0" fontId="1" fillId="0" borderId="29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1" fillId="16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67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2" fontId="21" fillId="0" borderId="25" xfId="0" applyNumberFormat="1" applyFont="1" applyBorder="1" applyAlignment="1">
      <alignment horizontal="center" vertical="center"/>
    </xf>
    <xf numFmtId="0" fontId="2" fillId="17" borderId="70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2" fillId="10" borderId="71" xfId="0" applyNumberFormat="1" applyFont="1" applyFill="1" applyBorder="1" applyAlignment="1">
      <alignment horizontal="center" vertical="center" wrapText="1"/>
    </xf>
    <xf numFmtId="0" fontId="1" fillId="16" borderId="72" xfId="0" applyNumberFormat="1" applyFont="1" applyFill="1" applyBorder="1" applyAlignment="1">
      <alignment horizontal="left" vertical="center" wrapText="1"/>
    </xf>
    <xf numFmtId="0" fontId="1" fillId="0" borderId="72" xfId="0" applyNumberFormat="1" applyFont="1" applyBorder="1" applyAlignment="1">
      <alignment horizontal="left" vertical="center" wrapText="1"/>
    </xf>
    <xf numFmtId="0" fontId="1" fillId="0" borderId="73" xfId="0" applyNumberFormat="1" applyFont="1" applyBorder="1" applyAlignment="1">
      <alignment horizontal="left" vertical="center" wrapText="1"/>
    </xf>
    <xf numFmtId="0" fontId="1" fillId="16" borderId="7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10" borderId="74" xfId="0" applyNumberFormat="1" applyFont="1" applyFill="1" applyBorder="1" applyAlignment="1">
      <alignment horizontal="center" vertical="center" wrapText="1"/>
    </xf>
    <xf numFmtId="0" fontId="2" fillId="10" borderId="65" xfId="0" applyNumberFormat="1" applyFont="1" applyFill="1" applyBorder="1" applyAlignment="1">
      <alignment horizontal="left" vertical="center" wrapText="1"/>
    </xf>
    <xf numFmtId="0" fontId="2" fillId="10" borderId="66" xfId="0" applyNumberFormat="1" applyFont="1" applyFill="1" applyBorder="1" applyAlignment="1">
      <alignment horizontal="center" vertical="center" wrapText="1"/>
    </xf>
    <xf numFmtId="0" fontId="2" fillId="10" borderId="75" xfId="0" applyNumberFormat="1" applyFont="1" applyFill="1" applyBorder="1" applyAlignment="1">
      <alignment horizontal="left" vertical="center" wrapText="1"/>
    </xf>
    <xf numFmtId="0" fontId="2" fillId="10" borderId="76" xfId="0" applyNumberFormat="1" applyFont="1" applyFill="1" applyBorder="1" applyAlignment="1">
      <alignment horizontal="left" vertical="center"/>
    </xf>
    <xf numFmtId="0" fontId="2" fillId="0" borderId="33" xfId="0" applyNumberFormat="1" applyFont="1" applyBorder="1" applyAlignment="1" applyProtection="1">
      <alignment horizontal="center" vertical="center"/>
      <protection locked="0"/>
    </xf>
    <xf numFmtId="0" fontId="1" fillId="0" borderId="77" xfId="0" applyNumberFormat="1" applyFont="1" applyBorder="1" applyAlignment="1"/>
    <xf numFmtId="0" fontId="1" fillId="0" borderId="77" xfId="0" applyNumberFormat="1" applyFont="1" applyBorder="1" applyAlignment="1">
      <alignment vertical="center"/>
    </xf>
    <xf numFmtId="0" fontId="1" fillId="0" borderId="78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/>
    </xf>
    <xf numFmtId="0" fontId="1" fillId="16" borderId="79" xfId="0" applyNumberFormat="1" applyFont="1" applyFill="1" applyBorder="1" applyAlignment="1">
      <alignment horizontal="left" vertical="center" wrapText="1"/>
    </xf>
    <xf numFmtId="0" fontId="1" fillId="0" borderId="42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2" fontId="2" fillId="0" borderId="52" xfId="0" applyNumberFormat="1" applyFont="1" applyBorder="1" applyAlignment="1">
      <alignment horizontal="center" vertical="center"/>
    </xf>
    <xf numFmtId="0" fontId="1" fillId="16" borderId="64" xfId="0" applyNumberFormat="1" applyFont="1" applyFill="1" applyBorder="1" applyAlignment="1">
      <alignment horizontal="left" vertical="center" wrapText="1"/>
    </xf>
    <xf numFmtId="1" fontId="1" fillId="0" borderId="42" xfId="0" applyNumberFormat="1" applyFont="1" applyBorder="1" applyAlignment="1">
      <alignment horizontal="center" vertical="center" wrapText="1"/>
    </xf>
    <xf numFmtId="2" fontId="21" fillId="0" borderId="31" xfId="0" applyNumberFormat="1" applyFont="1" applyBorder="1" applyAlignment="1">
      <alignment horizontal="center" vertical="center"/>
    </xf>
    <xf numFmtId="2" fontId="6" fillId="0" borderId="57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 applyProtection="1">
      <alignment horizontal="left" vertical="center"/>
      <protection locked="0"/>
    </xf>
    <xf numFmtId="0" fontId="1" fillId="0" borderId="28" xfId="0" applyNumberFormat="1" applyFont="1" applyBorder="1" applyAlignment="1" applyProtection="1">
      <alignment vertical="center"/>
      <protection locked="0"/>
    </xf>
    <xf numFmtId="2" fontId="21" fillId="0" borderId="22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/>
    </xf>
    <xf numFmtId="0" fontId="1" fillId="16" borderId="35" xfId="0" applyNumberFormat="1" applyFont="1" applyFill="1" applyBorder="1" applyAlignment="1">
      <alignment horizontal="left" vertical="center" wrapText="1"/>
    </xf>
    <xf numFmtId="0" fontId="1" fillId="16" borderId="3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6" xfId="0" applyNumberFormat="1" applyFont="1" applyBorder="1" applyAlignment="1">
      <alignment horizontal="center" vertical="center" wrapText="1"/>
    </xf>
    <xf numFmtId="0" fontId="1" fillId="16" borderId="58" xfId="0" applyNumberFormat="1" applyFont="1" applyFill="1" applyBorder="1" applyAlignment="1">
      <alignment horizontal="left" vertical="center" wrapText="1"/>
    </xf>
    <xf numFmtId="0" fontId="1" fillId="16" borderId="8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81" xfId="0" applyNumberFormat="1" applyFont="1" applyBorder="1" applyAlignment="1">
      <alignment horizontal="left" vertical="center"/>
    </xf>
    <xf numFmtId="2" fontId="21" fillId="0" borderId="23" xfId="0" applyNumberFormat="1" applyFont="1" applyBorder="1" applyAlignment="1">
      <alignment horizontal="center" vertical="center"/>
    </xf>
    <xf numFmtId="0" fontId="1" fillId="16" borderId="33" xfId="0" applyNumberFormat="1" applyFont="1" applyFill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166" fontId="1" fillId="0" borderId="69" xfId="0" applyNumberFormat="1" applyFont="1" applyBorder="1" applyAlignment="1">
      <alignment horizontal="center" vertical="center"/>
    </xf>
    <xf numFmtId="2" fontId="21" fillId="0" borderId="24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2" fontId="21" fillId="0" borderId="2" xfId="0" applyNumberFormat="1" applyFont="1" applyBorder="1" applyAlignment="1">
      <alignment horizontal="center" vertical="center"/>
    </xf>
    <xf numFmtId="2" fontId="21" fillId="0" borderId="32" xfId="0" applyNumberFormat="1" applyFont="1" applyBorder="1" applyAlignment="1">
      <alignment horizontal="center" vertical="center"/>
    </xf>
    <xf numFmtId="2" fontId="21" fillId="0" borderId="20" xfId="0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2" fontId="6" fillId="0" borderId="68" xfId="0" applyNumberFormat="1" applyFont="1" applyBorder="1" applyAlignment="1">
      <alignment horizontal="center" vertical="center"/>
    </xf>
    <xf numFmtId="2" fontId="6" fillId="0" borderId="84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2" fontId="6" fillId="0" borderId="83" xfId="0" applyNumberFormat="1" applyFont="1" applyBorder="1" applyAlignment="1">
      <alignment horizontal="center" vertical="center"/>
    </xf>
    <xf numFmtId="2" fontId="6" fillId="0" borderId="69" xfId="0" applyNumberFormat="1" applyFont="1" applyBorder="1" applyAlignment="1">
      <alignment horizontal="center" vertical="center"/>
    </xf>
    <xf numFmtId="166" fontId="1" fillId="0" borderId="56" xfId="0" applyNumberFormat="1" applyFont="1" applyBorder="1" applyAlignment="1">
      <alignment horizontal="center" vertical="center"/>
    </xf>
    <xf numFmtId="0" fontId="2" fillId="10" borderId="85" xfId="0" applyNumberFormat="1" applyFont="1" applyFill="1" applyBorder="1" applyAlignment="1">
      <alignment horizontal="left" vertical="center" wrapText="1"/>
    </xf>
    <xf numFmtId="0" fontId="2" fillId="10" borderId="13" xfId="0" applyNumberFormat="1" applyFont="1" applyFill="1" applyBorder="1" applyAlignment="1">
      <alignment horizontal="center" vertical="center" wrapText="1"/>
    </xf>
    <xf numFmtId="0" fontId="1" fillId="16" borderId="86" xfId="0" applyNumberFormat="1" applyFont="1" applyFill="1" applyBorder="1" applyAlignment="1" applyProtection="1">
      <alignment horizontal="left" vertical="center" wrapText="1"/>
      <protection locked="0"/>
    </xf>
    <xf numFmtId="0" fontId="1" fillId="16" borderId="87" xfId="0" applyNumberFormat="1" applyFont="1" applyFill="1" applyBorder="1" applyAlignment="1">
      <alignment horizontal="left" vertical="center" wrapText="1"/>
    </xf>
    <xf numFmtId="0" fontId="1" fillId="16" borderId="8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88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2" fontId="6" fillId="0" borderId="89" xfId="0" applyNumberFormat="1" applyFont="1" applyBorder="1" applyAlignment="1">
      <alignment horizontal="center" vertical="center"/>
    </xf>
    <xf numFmtId="2" fontId="21" fillId="0" borderId="90" xfId="0" applyNumberFormat="1" applyFont="1" applyBorder="1" applyAlignment="1">
      <alignment horizontal="center" vertical="center"/>
    </xf>
    <xf numFmtId="2" fontId="21" fillId="0" borderId="91" xfId="0" applyNumberFormat="1" applyFont="1" applyBorder="1" applyAlignment="1">
      <alignment horizontal="center" vertical="center"/>
    </xf>
    <xf numFmtId="2" fontId="6" fillId="0" borderId="92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/>
    <xf numFmtId="0" fontId="1" fillId="0" borderId="93" xfId="0" applyNumberFormat="1" applyFont="1" applyBorder="1" applyAlignment="1">
      <alignment horizontal="center" vertical="center"/>
    </xf>
    <xf numFmtId="0" fontId="1" fillId="0" borderId="94" xfId="0" applyNumberFormat="1" applyFont="1" applyBorder="1" applyAlignment="1">
      <alignment horizontal="left" vertical="center"/>
    </xf>
    <xf numFmtId="0" fontId="1" fillId="0" borderId="9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96" xfId="0" applyNumberFormat="1" applyFont="1" applyBorder="1" applyAlignment="1">
      <alignment horizontal="center" vertical="center"/>
    </xf>
    <xf numFmtId="166" fontId="1" fillId="0" borderId="82" xfId="0" applyNumberFormat="1" applyFont="1" applyBorder="1" applyAlignment="1">
      <alignment horizontal="center" vertical="center"/>
    </xf>
    <xf numFmtId="0" fontId="1" fillId="0" borderId="97" xfId="0" applyNumberFormat="1" applyFont="1" applyBorder="1" applyAlignment="1">
      <alignment horizontal="center" vertical="center"/>
    </xf>
    <xf numFmtId="0" fontId="1" fillId="16" borderId="98" xfId="0" applyNumberFormat="1" applyFont="1" applyFill="1" applyBorder="1" applyAlignment="1">
      <alignment horizontal="left" vertical="center" wrapText="1"/>
    </xf>
    <xf numFmtId="0" fontId="1" fillId="0" borderId="99" xfId="0" applyNumberFormat="1" applyFont="1" applyBorder="1" applyAlignment="1">
      <alignment horizontal="center" vertical="center" wrapText="1"/>
    </xf>
    <xf numFmtId="0" fontId="1" fillId="0" borderId="99" xfId="0" applyNumberFormat="1" applyFont="1" applyBorder="1" applyAlignment="1">
      <alignment horizontal="center" vertical="center"/>
    </xf>
    <xf numFmtId="166" fontId="1" fillId="0" borderId="99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166" fontId="1" fillId="0" borderId="24" xfId="0" applyNumberFormat="1" applyFont="1" applyBorder="1" applyAlignment="1">
      <alignment horizontal="center" vertical="center"/>
    </xf>
    <xf numFmtId="0" fontId="1" fillId="0" borderId="57" xfId="0" applyNumberFormat="1" applyFont="1" applyBorder="1" applyAlignment="1">
      <alignment vertical="center"/>
    </xf>
    <xf numFmtId="0" fontId="1" fillId="0" borderId="41" xfId="0" applyNumberFormat="1" applyFont="1" applyBorder="1" applyAlignment="1">
      <alignment horizontal="center" vertical="center"/>
    </xf>
    <xf numFmtId="0" fontId="1" fillId="16" borderId="100" xfId="0" applyNumberFormat="1" applyFont="1" applyFill="1" applyBorder="1" applyAlignment="1">
      <alignment horizontal="left" vertical="center" wrapText="1"/>
    </xf>
    <xf numFmtId="0" fontId="1" fillId="0" borderId="101" xfId="0" applyNumberFormat="1" applyFont="1" applyBorder="1" applyAlignment="1">
      <alignment horizontal="center" vertical="center"/>
    </xf>
    <xf numFmtId="0" fontId="1" fillId="0" borderId="102" xfId="0" applyNumberFormat="1" applyFont="1" applyBorder="1" applyAlignment="1">
      <alignment horizontal="center" vertical="center"/>
    </xf>
    <xf numFmtId="166" fontId="1" fillId="0" borderId="103" xfId="0" applyNumberFormat="1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2" fontId="21" fillId="0" borderId="104" xfId="0" applyNumberFormat="1" applyFont="1" applyBorder="1" applyAlignment="1">
      <alignment horizontal="center" vertical="center"/>
    </xf>
    <xf numFmtId="2" fontId="6" fillId="0" borderId="105" xfId="0" applyNumberFormat="1" applyFont="1" applyBorder="1" applyAlignment="1">
      <alignment horizontal="center" vertical="center"/>
    </xf>
    <xf numFmtId="2" fontId="6" fillId="0" borderId="106" xfId="0" applyNumberFormat="1" applyFont="1" applyBorder="1" applyAlignment="1">
      <alignment horizontal="center" vertical="center"/>
    </xf>
    <xf numFmtId="0" fontId="1" fillId="0" borderId="107" xfId="0" applyNumberFormat="1" applyFont="1" applyBorder="1" applyAlignment="1">
      <alignment vertical="center"/>
    </xf>
    <xf numFmtId="0" fontId="1" fillId="0" borderId="28" xfId="0" applyNumberFormat="1" applyFont="1" applyBorder="1" applyAlignment="1">
      <alignment horizontal="left" vertical="center"/>
    </xf>
    <xf numFmtId="0" fontId="1" fillId="0" borderId="108" xfId="0" applyNumberFormat="1" applyFont="1" applyBorder="1" applyAlignment="1">
      <alignment vertical="center"/>
    </xf>
    <xf numFmtId="0" fontId="1" fillId="0" borderId="109" xfId="0" applyNumberFormat="1" applyFont="1" applyBorder="1" applyAlignment="1">
      <alignment horizontal="left" vertical="center"/>
    </xf>
    <xf numFmtId="0" fontId="1" fillId="0" borderId="110" xfId="0" applyNumberFormat="1" applyFont="1" applyBorder="1" applyAlignment="1">
      <alignment vertical="center"/>
    </xf>
    <xf numFmtId="1" fontId="1" fillId="0" borderId="77" xfId="0" applyNumberFormat="1" applyFont="1" applyBorder="1" applyAlignment="1">
      <alignment vertical="center"/>
    </xf>
    <xf numFmtId="0" fontId="2" fillId="10" borderId="111" xfId="0" applyNumberFormat="1" applyFont="1" applyFill="1" applyBorder="1" applyAlignment="1">
      <alignment horizontal="center" vertical="center" wrapText="1"/>
    </xf>
    <xf numFmtId="0" fontId="2" fillId="10" borderId="5" xfId="0" applyNumberFormat="1" applyFont="1" applyFill="1" applyBorder="1" applyAlignment="1">
      <alignment horizontal="left" vertical="center" wrapText="1"/>
    </xf>
    <xf numFmtId="0" fontId="2" fillId="10" borderId="8" xfId="0" applyNumberFormat="1" applyFont="1" applyFill="1" applyBorder="1" applyAlignment="1">
      <alignment horizontal="center" vertical="center" wrapText="1"/>
    </xf>
    <xf numFmtId="0" fontId="1" fillId="16" borderId="112" xfId="0" applyNumberFormat="1" applyFont="1" applyFill="1" applyBorder="1" applyAlignment="1">
      <alignment horizontal="left" vertical="center" wrapText="1"/>
    </xf>
    <xf numFmtId="166" fontId="1" fillId="0" borderId="37" xfId="0" applyNumberFormat="1" applyFont="1" applyBorder="1" applyAlignment="1">
      <alignment horizontal="center" vertical="center"/>
    </xf>
    <xf numFmtId="0" fontId="1" fillId="0" borderId="113" xfId="0" applyNumberFormat="1" applyFont="1" applyBorder="1" applyAlignment="1">
      <alignment vertical="center"/>
    </xf>
    <xf numFmtId="0" fontId="2" fillId="10" borderId="114" xfId="0" applyNumberFormat="1" applyFont="1" applyFill="1" applyBorder="1" applyAlignment="1">
      <alignment horizontal="left" vertical="center"/>
    </xf>
    <xf numFmtId="2" fontId="2" fillId="0" borderId="115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 applyProtection="1">
      <alignment horizontal="left" vertical="center"/>
      <protection locked="0"/>
    </xf>
    <xf numFmtId="0" fontId="1" fillId="0" borderId="29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2" fillId="10" borderId="26" xfId="0" applyNumberFormat="1" applyFont="1" applyFill="1" applyBorder="1" applyAlignment="1">
      <alignment horizontal="left" vertical="center"/>
    </xf>
    <xf numFmtId="1" fontId="1" fillId="16" borderId="77" xfId="0" applyNumberFormat="1" applyFont="1" applyFill="1" applyBorder="1" applyAlignment="1">
      <alignment vertical="center"/>
    </xf>
    <xf numFmtId="0" fontId="2" fillId="10" borderId="7" xfId="0" applyNumberFormat="1" applyFont="1" applyFill="1" applyBorder="1" applyAlignment="1">
      <alignment horizontal="center" vertical="center"/>
    </xf>
    <xf numFmtId="0" fontId="1" fillId="0" borderId="57" xfId="0" applyNumberFormat="1" applyFont="1" applyBorder="1" applyAlignment="1">
      <alignment horizontal="left" vertical="center"/>
    </xf>
    <xf numFmtId="0" fontId="1" fillId="0" borderId="108" xfId="0" applyNumberFormat="1" applyFont="1" applyBorder="1" applyAlignment="1">
      <alignment horizontal="left" vertical="center"/>
    </xf>
    <xf numFmtId="0" fontId="1" fillId="0" borderId="109" xfId="0" applyNumberFormat="1" applyFont="1" applyBorder="1" applyAlignment="1">
      <alignment vertical="center"/>
    </xf>
    <xf numFmtId="0" fontId="2" fillId="10" borderId="116" xfId="0" applyNumberFormat="1" applyFont="1" applyFill="1" applyBorder="1" applyAlignment="1">
      <alignment horizontal="left" vertical="center"/>
    </xf>
    <xf numFmtId="2" fontId="21" fillId="0" borderId="21" xfId="0" applyNumberFormat="1" applyFont="1" applyBorder="1" applyAlignment="1">
      <alignment horizontal="center" vertical="center"/>
    </xf>
    <xf numFmtId="0" fontId="2" fillId="17" borderId="117" xfId="0" applyNumberFormat="1" applyFont="1" applyFill="1" applyBorder="1" applyAlignment="1">
      <alignment horizontal="center" vertical="center"/>
    </xf>
    <xf numFmtId="0" fontId="2" fillId="17" borderId="66" xfId="0" applyNumberFormat="1" applyFont="1" applyFill="1" applyBorder="1" applyAlignment="1">
      <alignment horizontal="center" vertical="center"/>
    </xf>
    <xf numFmtId="0" fontId="2" fillId="17" borderId="76" xfId="0" applyNumberFormat="1" applyFont="1" applyFill="1" applyBorder="1" applyAlignment="1">
      <alignment horizontal="center" vertical="center"/>
    </xf>
    <xf numFmtId="0" fontId="2" fillId="17" borderId="71" xfId="0" applyNumberFormat="1" applyFont="1" applyFill="1" applyBorder="1" applyAlignment="1">
      <alignment horizontal="center" vertical="center"/>
    </xf>
    <xf numFmtId="0" fontId="1" fillId="0" borderId="118" xfId="0" applyNumberFormat="1" applyFont="1" applyBorder="1" applyAlignment="1">
      <alignment vertical="center"/>
    </xf>
    <xf numFmtId="0" fontId="1" fillId="0" borderId="119" xfId="0" applyNumberFormat="1" applyFont="1" applyBorder="1" applyAlignment="1">
      <alignment horizontal="left" vertical="center"/>
    </xf>
    <xf numFmtId="0" fontId="1" fillId="0" borderId="120" xfId="0" applyNumberFormat="1" applyFont="1" applyBorder="1" applyAlignment="1">
      <alignment vertical="center"/>
    </xf>
    <xf numFmtId="0" fontId="2" fillId="17" borderId="121" xfId="0" applyNumberFormat="1" applyFont="1" applyFill="1" applyBorder="1" applyAlignment="1">
      <alignment horizontal="center" vertical="center"/>
    </xf>
    <xf numFmtId="2" fontId="2" fillId="0" borderId="122" xfId="0" applyNumberFormat="1" applyFont="1" applyBorder="1" applyAlignment="1">
      <alignment horizontal="center" vertical="center"/>
    </xf>
    <xf numFmtId="2" fontId="2" fillId="0" borderId="71" xfId="0" applyNumberFormat="1" applyFont="1" applyBorder="1" applyAlignment="1">
      <alignment horizontal="center" vertical="center"/>
    </xf>
    <xf numFmtId="2" fontId="6" fillId="0" borderId="123" xfId="0" applyNumberFormat="1" applyFont="1" applyBorder="1" applyAlignment="1">
      <alignment horizontal="center" vertical="center"/>
    </xf>
    <xf numFmtId="2" fontId="6" fillId="0" borderId="42" xfId="0" applyNumberFormat="1" applyFont="1" applyBorder="1" applyAlignment="1">
      <alignment horizontal="center" vertical="center"/>
    </xf>
    <xf numFmtId="2" fontId="21" fillId="0" borderId="124" xfId="0" applyNumberFormat="1" applyFont="1" applyBorder="1" applyAlignment="1">
      <alignment horizontal="center" vertical="center"/>
    </xf>
    <xf numFmtId="0" fontId="2" fillId="17" borderId="125" xfId="0" applyNumberFormat="1" applyFont="1" applyFill="1" applyBorder="1" applyAlignment="1">
      <alignment horizontal="center" vertical="center"/>
    </xf>
    <xf numFmtId="2" fontId="6" fillId="0" borderId="90" xfId="0" applyNumberFormat="1" applyFont="1" applyBorder="1" applyAlignment="1">
      <alignment horizontal="center" vertical="center"/>
    </xf>
    <xf numFmtId="2" fontId="6" fillId="0" borderId="9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1" fillId="16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/>
    <xf numFmtId="0" fontId="30" fillId="0" borderId="0" xfId="0" applyFont="1" applyAlignment="1"/>
    <xf numFmtId="0" fontId="31" fillId="0" borderId="0" xfId="0" applyFont="1" applyAlignment="1">
      <alignment horizontal="center"/>
    </xf>
    <xf numFmtId="0" fontId="32" fillId="0" borderId="0" xfId="0" applyFont="1" applyAlignment="1"/>
    <xf numFmtId="169" fontId="33" fillId="0" borderId="0" xfId="0" applyNumberFormat="1" applyFont="1" applyAlignment="1">
      <alignment horizontal="center" vertical="top"/>
    </xf>
    <xf numFmtId="169" fontId="33" fillId="0" borderId="0" xfId="0" applyNumberFormat="1" applyFont="1" applyAlignment="1">
      <alignment horizontal="center"/>
    </xf>
    <xf numFmtId="0" fontId="34" fillId="0" borderId="0" xfId="0" applyFont="1" applyAlignment="1"/>
    <xf numFmtId="0" fontId="35" fillId="18" borderId="126" xfId="0" applyFont="1" applyFill="1" applyBorder="1" applyAlignment="1">
      <alignment horizontal="center" vertical="center" wrapText="1"/>
    </xf>
    <xf numFmtId="0" fontId="35" fillId="18" borderId="126" xfId="0" applyFont="1" applyFill="1" applyBorder="1" applyAlignment="1">
      <alignment vertical="center" wrapText="1"/>
    </xf>
    <xf numFmtId="169" fontId="35" fillId="18" borderId="126" xfId="0" applyNumberFormat="1" applyFont="1" applyFill="1" applyBorder="1" applyAlignment="1">
      <alignment horizontal="center" vertical="center" wrapText="1"/>
    </xf>
    <xf numFmtId="0" fontId="35" fillId="18" borderId="126" xfId="0" applyFont="1" applyFill="1" applyBorder="1" applyAlignment="1">
      <alignment horizontal="center" vertical="center"/>
    </xf>
    <xf numFmtId="0" fontId="1" fillId="0" borderId="0" xfId="0" applyFont="1" applyAlignment="1"/>
    <xf numFmtId="0" fontId="35" fillId="19" borderId="126" xfId="0" applyFont="1" applyFill="1" applyBorder="1" applyAlignment="1">
      <alignment horizontal="center" vertical="center"/>
    </xf>
    <xf numFmtId="49" fontId="35" fillId="0" borderId="126" xfId="0" applyNumberFormat="1" applyFont="1" applyFill="1" applyBorder="1" applyAlignment="1" applyProtection="1">
      <alignment horizontal="center" vertical="center"/>
      <protection locked="0"/>
    </xf>
    <xf numFmtId="0" fontId="1" fillId="0" borderId="126" xfId="0" applyFont="1" applyFill="1" applyBorder="1" applyAlignment="1">
      <alignment horizontal="center" vertical="center"/>
    </xf>
    <xf numFmtId="0" fontId="36" fillId="0" borderId="126" xfId="0" applyFont="1" applyBorder="1" applyAlignment="1">
      <alignment horizontal="center" vertical="center" wrapText="1"/>
    </xf>
    <xf numFmtId="0" fontId="1" fillId="0" borderId="126" xfId="0" applyFont="1" applyBorder="1" applyAlignment="1">
      <alignment horizontal="center" vertical="center"/>
    </xf>
    <xf numFmtId="0" fontId="36" fillId="0" borderId="126" xfId="0" applyFont="1" applyFill="1" applyBorder="1" applyAlignment="1" applyProtection="1">
      <alignment horizontal="center" vertical="center"/>
      <protection locked="0"/>
    </xf>
    <xf numFmtId="170" fontId="36" fillId="0" borderId="12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6" fillId="0" borderId="126" xfId="0" applyFont="1" applyBorder="1" applyAlignment="1">
      <alignment horizontal="center" vertical="center"/>
    </xf>
    <xf numFmtId="0" fontId="9" fillId="0" borderId="0" xfId="0" applyFont="1" applyAlignment="1"/>
    <xf numFmtId="0" fontId="2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6" fillId="0" borderId="0" xfId="0" applyFont="1" applyAlignment="1"/>
    <xf numFmtId="0" fontId="39" fillId="0" borderId="0" xfId="0" applyFont="1" applyAlignment="1"/>
    <xf numFmtId="0" fontId="40" fillId="0" borderId="0" xfId="0" applyFont="1" applyAlignment="1"/>
    <xf numFmtId="0" fontId="41" fillId="0" borderId="0" xfId="0" applyFont="1" applyAlignment="1">
      <alignment horizontal="center"/>
    </xf>
    <xf numFmtId="0" fontId="42" fillId="0" borderId="0" xfId="0" applyFont="1" applyAlignment="1"/>
    <xf numFmtId="0" fontId="44" fillId="18" borderId="127" xfId="0" applyFont="1" applyFill="1" applyBorder="1" applyAlignment="1">
      <alignment horizontal="center" vertical="center" wrapText="1"/>
    </xf>
    <xf numFmtId="0" fontId="44" fillId="18" borderId="128" xfId="0" applyFont="1" applyFill="1" applyBorder="1" applyAlignment="1">
      <alignment vertical="center" wrapText="1"/>
    </xf>
    <xf numFmtId="169" fontId="44" fillId="18" borderId="129" xfId="0" applyNumberFormat="1" applyFont="1" applyFill="1" applyBorder="1" applyAlignment="1">
      <alignment horizontal="center" vertical="center" wrapText="1"/>
    </xf>
    <xf numFmtId="0" fontId="44" fillId="18" borderId="129" xfId="0" applyFont="1" applyFill="1" applyBorder="1" applyAlignment="1">
      <alignment horizontal="center" vertical="center" wrapText="1"/>
    </xf>
    <xf numFmtId="0" fontId="44" fillId="18" borderId="130" xfId="0" applyFont="1" applyFill="1" applyBorder="1" applyAlignment="1">
      <alignment horizontal="center" vertical="center" wrapText="1"/>
    </xf>
    <xf numFmtId="0" fontId="44" fillId="18" borderId="127" xfId="0" applyFont="1" applyFill="1" applyBorder="1" applyAlignment="1">
      <alignment horizontal="center" vertical="center"/>
    </xf>
    <xf numFmtId="0" fontId="44" fillId="20" borderId="131" xfId="0" applyFont="1" applyFill="1" applyBorder="1" applyAlignment="1">
      <alignment horizontal="center" vertical="center"/>
    </xf>
    <xf numFmtId="0" fontId="44" fillId="20" borderId="129" xfId="0" applyFont="1" applyFill="1" applyBorder="1" applyAlignment="1">
      <alignment horizontal="center" vertical="center"/>
    </xf>
    <xf numFmtId="0" fontId="44" fillId="20" borderId="130" xfId="0" applyFont="1" applyFill="1" applyBorder="1" applyAlignment="1">
      <alignment horizontal="center" vertical="center"/>
    </xf>
    <xf numFmtId="49" fontId="44" fillId="0" borderId="132" xfId="0" applyNumberFormat="1" applyFont="1" applyBorder="1" applyAlignment="1">
      <alignment horizontal="center" vertical="center"/>
    </xf>
    <xf numFmtId="0" fontId="46" fillId="0" borderId="133" xfId="0" applyFont="1" applyBorder="1">
      <alignment vertical="top" wrapText="1"/>
    </xf>
    <xf numFmtId="0" fontId="46" fillId="0" borderId="134" xfId="0" applyFont="1" applyBorder="1" applyAlignment="1">
      <alignment horizontal="center" vertical="top" wrapText="1"/>
    </xf>
    <xf numFmtId="0" fontId="46" fillId="0" borderId="134" xfId="0" applyFont="1" applyBorder="1" applyAlignment="1">
      <alignment horizontal="center" vertical="center"/>
    </xf>
    <xf numFmtId="0" fontId="46" fillId="0" borderId="135" xfId="0" applyFont="1" applyBorder="1" applyAlignment="1">
      <alignment horizontal="left" vertical="center"/>
    </xf>
    <xf numFmtId="171" fontId="46" fillId="0" borderId="132" xfId="0" applyNumberFormat="1" applyFont="1" applyBorder="1" applyAlignment="1">
      <alignment horizontal="center"/>
    </xf>
    <xf numFmtId="170" fontId="44" fillId="0" borderId="136" xfId="0" applyNumberFormat="1" applyFont="1" applyBorder="1" applyAlignment="1">
      <alignment horizontal="center"/>
    </xf>
    <xf numFmtId="171" fontId="44" fillId="0" borderId="134" xfId="0" applyNumberFormat="1" applyFont="1" applyBorder="1" applyAlignment="1">
      <alignment horizontal="center"/>
    </xf>
    <xf numFmtId="170" fontId="44" fillId="0" borderId="134" xfId="0" applyNumberFormat="1" applyFont="1" applyBorder="1" applyAlignment="1">
      <alignment horizontal="center"/>
    </xf>
    <xf numFmtId="170" fontId="46" fillId="0" borderId="134" xfId="0" applyNumberFormat="1" applyFont="1" applyBorder="1" applyAlignment="1">
      <alignment horizontal="center"/>
    </xf>
    <xf numFmtId="171" fontId="44" fillId="0" borderId="135" xfId="0" applyNumberFormat="1" applyFont="1" applyBorder="1" applyAlignment="1">
      <alignment horizontal="center"/>
    </xf>
    <xf numFmtId="49" fontId="44" fillId="0" borderId="137" xfId="0" applyNumberFormat="1" applyFont="1" applyBorder="1" applyAlignment="1">
      <alignment horizontal="center" vertical="center"/>
    </xf>
    <xf numFmtId="0" fontId="46" fillId="0" borderId="138" xfId="0" applyFont="1" applyBorder="1">
      <alignment vertical="top" wrapText="1"/>
    </xf>
    <xf numFmtId="0" fontId="46" fillId="0" borderId="126" xfId="0" applyFont="1" applyBorder="1" applyAlignment="1">
      <alignment horizontal="center"/>
    </xf>
    <xf numFmtId="0" fontId="46" fillId="0" borderId="126" xfId="0" applyFont="1" applyBorder="1" applyAlignment="1">
      <alignment horizontal="center" vertical="center"/>
    </xf>
    <xf numFmtId="0" fontId="46" fillId="0" borderId="139" xfId="0" applyFont="1" applyBorder="1" applyAlignment="1">
      <alignment horizontal="left" vertical="center"/>
    </xf>
    <xf numFmtId="170" fontId="46" fillId="0" borderId="137" xfId="0" applyNumberFormat="1" applyFont="1" applyBorder="1" applyAlignment="1">
      <alignment horizontal="center"/>
    </xf>
    <xf numFmtId="171" fontId="44" fillId="0" borderId="140" xfId="0" applyNumberFormat="1" applyFont="1" applyBorder="1" applyAlignment="1">
      <alignment horizontal="center"/>
    </xf>
    <xf numFmtId="171" fontId="44" fillId="0" borderId="126" xfId="0" applyNumberFormat="1" applyFont="1" applyBorder="1" applyAlignment="1">
      <alignment horizontal="center"/>
    </xf>
    <xf numFmtId="170" fontId="44" fillId="0" borderId="126" xfId="0" applyNumberFormat="1" applyFont="1" applyBorder="1" applyAlignment="1">
      <alignment horizontal="center"/>
    </xf>
    <xf numFmtId="170" fontId="46" fillId="0" borderId="126" xfId="0" applyNumberFormat="1" applyFont="1" applyBorder="1" applyAlignment="1">
      <alignment horizontal="center"/>
    </xf>
    <xf numFmtId="170" fontId="44" fillId="0" borderId="139" xfId="0" applyNumberFormat="1" applyFont="1" applyBorder="1" applyAlignment="1">
      <alignment horizontal="center"/>
    </xf>
    <xf numFmtId="0" fontId="46" fillId="0" borderId="126" xfId="0" applyFont="1" applyBorder="1" applyAlignment="1">
      <alignment horizontal="center" vertical="top" wrapText="1"/>
    </xf>
    <xf numFmtId="171" fontId="44" fillId="0" borderId="139" xfId="0" applyNumberFormat="1" applyFont="1" applyBorder="1" applyAlignment="1">
      <alignment horizontal="center"/>
    </xf>
    <xf numFmtId="49" fontId="46" fillId="0" borderId="137" xfId="0" applyNumberFormat="1" applyFont="1" applyBorder="1" applyAlignment="1">
      <alignment horizontal="center" vertical="center"/>
    </xf>
    <xf numFmtId="171" fontId="46" fillId="0" borderId="137" xfId="0" applyNumberFormat="1" applyFont="1" applyBorder="1" applyAlignment="1">
      <alignment horizontal="center"/>
    </xf>
    <xf numFmtId="170" fontId="46" fillId="0" borderId="139" xfId="0" applyNumberFormat="1" applyFont="1" applyBorder="1" applyAlignment="1">
      <alignment horizontal="center"/>
    </xf>
    <xf numFmtId="170" fontId="46" fillId="0" borderId="140" xfId="0" applyNumberFormat="1" applyFont="1" applyBorder="1" applyAlignment="1">
      <alignment horizontal="center"/>
    </xf>
    <xf numFmtId="170" fontId="44" fillId="0" borderId="140" xfId="0" applyNumberFormat="1" applyFont="1" applyBorder="1" applyAlignment="1">
      <alignment horizontal="center"/>
    </xf>
    <xf numFmtId="49" fontId="46" fillId="0" borderId="141" xfId="0" applyNumberFormat="1" applyFont="1" applyBorder="1" applyAlignment="1">
      <alignment horizontal="center" vertical="center"/>
    </xf>
    <xf numFmtId="0" fontId="46" fillId="0" borderId="142" xfId="0" applyFont="1" applyBorder="1">
      <alignment vertical="top" wrapText="1"/>
    </xf>
    <xf numFmtId="0" fontId="46" fillId="0" borderId="143" xfId="0" applyFont="1" applyBorder="1" applyAlignment="1">
      <alignment horizontal="center" vertical="top" wrapText="1"/>
    </xf>
    <xf numFmtId="0" fontId="46" fillId="0" borderId="143" xfId="0" applyFont="1" applyBorder="1" applyAlignment="1">
      <alignment horizontal="center" vertical="center"/>
    </xf>
    <xf numFmtId="0" fontId="46" fillId="0" borderId="144" xfId="0" applyFont="1" applyBorder="1" applyAlignment="1">
      <alignment horizontal="left" vertical="center"/>
    </xf>
    <xf numFmtId="170" fontId="46" fillId="0" borderId="141" xfId="0" applyNumberFormat="1" applyFont="1" applyBorder="1" applyAlignment="1">
      <alignment horizontal="center"/>
    </xf>
    <xf numFmtId="170" fontId="46" fillId="0" borderId="145" xfId="0" applyNumberFormat="1" applyFont="1" applyBorder="1" applyAlignment="1">
      <alignment horizontal="center"/>
    </xf>
    <xf numFmtId="170" fontId="46" fillId="0" borderId="143" xfId="0" applyNumberFormat="1" applyFont="1" applyBorder="1" applyAlignment="1">
      <alignment horizontal="center"/>
    </xf>
    <xf numFmtId="170" fontId="46" fillId="0" borderId="144" xfId="0" applyNumberFormat="1" applyFont="1" applyBorder="1" applyAlignment="1">
      <alignment horizontal="center"/>
    </xf>
    <xf numFmtId="169" fontId="47" fillId="0" borderId="0" xfId="0" applyNumberFormat="1" applyFont="1" applyAlignment="1">
      <alignment horizontal="center" vertical="top"/>
    </xf>
    <xf numFmtId="169" fontId="47" fillId="0" borderId="0" xfId="0" applyNumberFormat="1" applyFont="1" applyAlignment="1">
      <alignment horizontal="center"/>
    </xf>
    <xf numFmtId="0" fontId="48" fillId="0" borderId="0" xfId="0" applyFont="1" applyAlignment="1"/>
    <xf numFmtId="0" fontId="49" fillId="0" borderId="0" xfId="0" applyFont="1" applyAlignment="1">
      <alignment horizontal="center" vertical="center"/>
    </xf>
    <xf numFmtId="0" fontId="49" fillId="0" borderId="0" xfId="0" applyFont="1" applyAlignment="1"/>
    <xf numFmtId="0" fontId="50" fillId="0" borderId="0" xfId="0" applyFont="1" applyBorder="1" applyAlignment="1">
      <alignment horizontal="center" vertical="center"/>
    </xf>
    <xf numFmtId="0" fontId="51" fillId="0" borderId="0" xfId="0" applyFont="1" applyAlignment="1"/>
    <xf numFmtId="0" fontId="50" fillId="0" borderId="0" xfId="0" applyFont="1" applyAlignment="1"/>
    <xf numFmtId="0" fontId="52" fillId="0" borderId="0" xfId="0" applyFont="1" applyAlignment="1">
      <alignment horizontal="center"/>
    </xf>
    <xf numFmtId="0" fontId="53" fillId="0" borderId="0" xfId="0" applyFont="1" applyAlignment="1"/>
    <xf numFmtId="0" fontId="55" fillId="21" borderId="71" xfId="0" applyFont="1" applyFill="1" applyBorder="1" applyAlignment="1">
      <alignment horizontal="center" vertical="center" wrapText="1"/>
    </xf>
    <xf numFmtId="0" fontId="55" fillId="21" borderId="146" xfId="0" applyFont="1" applyFill="1" applyBorder="1" applyAlignment="1">
      <alignment vertical="center" wrapText="1"/>
    </xf>
    <xf numFmtId="169" fontId="55" fillId="21" borderId="105" xfId="0" applyNumberFormat="1" applyFont="1" applyFill="1" applyBorder="1" applyAlignment="1">
      <alignment horizontal="center" vertical="center" wrapText="1"/>
    </xf>
    <xf numFmtId="0" fontId="55" fillId="21" borderId="105" xfId="0" applyFont="1" applyFill="1" applyBorder="1" applyAlignment="1">
      <alignment horizontal="center" vertical="center" wrapText="1"/>
    </xf>
    <xf numFmtId="0" fontId="55" fillId="21" borderId="106" xfId="0" applyFont="1" applyFill="1" applyBorder="1" applyAlignment="1">
      <alignment horizontal="center" vertical="center" wrapText="1"/>
    </xf>
    <xf numFmtId="0" fontId="55" fillId="21" borderId="71" xfId="0" applyFont="1" applyFill="1" applyBorder="1" applyAlignment="1">
      <alignment horizontal="center" vertical="center"/>
    </xf>
    <xf numFmtId="0" fontId="55" fillId="22" borderId="104" xfId="0" applyFont="1" applyFill="1" applyBorder="1" applyAlignment="1">
      <alignment horizontal="center" vertical="center"/>
    </xf>
    <xf numFmtId="0" fontId="55" fillId="22" borderId="105" xfId="0" applyFont="1" applyFill="1" applyBorder="1" applyAlignment="1">
      <alignment horizontal="center" vertical="center"/>
    </xf>
    <xf numFmtId="49" fontId="55" fillId="0" borderId="30" xfId="0" applyNumberFormat="1" applyFont="1" applyFill="1" applyBorder="1" applyAlignment="1" applyProtection="1">
      <alignment horizontal="center" vertical="center"/>
      <protection locked="0"/>
    </xf>
    <xf numFmtId="0" fontId="56" fillId="0" borderId="86" xfId="0" applyFont="1" applyBorder="1">
      <alignment vertical="top" wrapText="1"/>
    </xf>
    <xf numFmtId="0" fontId="56" fillId="0" borderId="22" xfId="0" applyFont="1" applyBorder="1" applyAlignment="1">
      <alignment horizontal="center" vertical="top" wrapText="1"/>
    </xf>
    <xf numFmtId="49" fontId="56" fillId="0" borderId="22" xfId="0" applyNumberFormat="1" applyFont="1" applyFill="1" applyBorder="1" applyAlignment="1" applyProtection="1">
      <alignment horizontal="center" vertical="center"/>
      <protection locked="0"/>
    </xf>
    <xf numFmtId="0" fontId="56" fillId="0" borderId="48" xfId="0" applyFont="1" applyFill="1" applyBorder="1" applyAlignment="1" applyProtection="1">
      <alignment horizontal="left" vertical="center"/>
      <protection locked="0"/>
    </xf>
    <xf numFmtId="49" fontId="56" fillId="0" borderId="30" xfId="0" applyNumberFormat="1" applyFont="1" applyBorder="1" applyAlignment="1">
      <alignment horizontal="center"/>
    </xf>
    <xf numFmtId="0" fontId="8" fillId="0" borderId="0" xfId="0" applyFont="1" applyAlignment="1"/>
    <xf numFmtId="170" fontId="57" fillId="0" borderId="21" xfId="0" applyNumberFormat="1" applyFont="1" applyBorder="1" applyAlignment="1">
      <alignment horizontal="left"/>
    </xf>
    <xf numFmtId="170" fontId="57" fillId="0" borderId="22" xfId="0" applyNumberFormat="1" applyFont="1" applyBorder="1" applyAlignment="1">
      <alignment horizontal="center"/>
    </xf>
    <xf numFmtId="49" fontId="55" fillId="0" borderId="20" xfId="0" applyNumberFormat="1" applyFont="1" applyFill="1" applyBorder="1" applyAlignment="1" applyProtection="1">
      <alignment horizontal="center" vertical="center"/>
      <protection locked="0"/>
    </xf>
    <xf numFmtId="0" fontId="56" fillId="0" borderId="87" xfId="0" applyFont="1" applyFill="1" applyBorder="1">
      <alignment vertical="top" wrapText="1"/>
    </xf>
    <xf numFmtId="0" fontId="56" fillId="0" borderId="14" xfId="0" applyFont="1" applyBorder="1" applyAlignment="1">
      <alignment horizontal="center"/>
    </xf>
    <xf numFmtId="49" fontId="56" fillId="0" borderId="14" xfId="0" applyNumberFormat="1" applyFont="1" applyFill="1" applyBorder="1" applyAlignment="1" applyProtection="1">
      <alignment horizontal="center" vertical="center"/>
      <protection locked="0"/>
    </xf>
    <xf numFmtId="0" fontId="56" fillId="0" borderId="17" xfId="0" applyFont="1" applyFill="1" applyBorder="1" applyAlignment="1" applyProtection="1">
      <alignment horizontal="left" vertical="center"/>
      <protection locked="0"/>
    </xf>
    <xf numFmtId="49" fontId="56" fillId="0" borderId="20" xfId="0" applyNumberFormat="1" applyFont="1" applyBorder="1" applyAlignment="1">
      <alignment horizontal="center"/>
    </xf>
    <xf numFmtId="1" fontId="58" fillId="0" borderId="16" xfId="0" applyNumberFormat="1" applyFont="1" applyBorder="1" applyAlignment="1">
      <alignment horizontal="left"/>
    </xf>
    <xf numFmtId="170" fontId="57" fillId="0" borderId="14" xfId="0" applyNumberFormat="1" applyFont="1" applyBorder="1" applyAlignment="1">
      <alignment horizontal="center"/>
    </xf>
    <xf numFmtId="0" fontId="56" fillId="0" borderId="87" xfId="0" applyFont="1" applyBorder="1">
      <alignment vertical="top" wrapText="1"/>
    </xf>
    <xf numFmtId="0" fontId="56" fillId="0" borderId="14" xfId="0" applyFont="1" applyBorder="1" applyAlignment="1">
      <alignment horizontal="center" vertical="top" wrapText="1"/>
    </xf>
    <xf numFmtId="49" fontId="56" fillId="0" borderId="20" xfId="0" applyNumberFormat="1" applyFont="1" applyFill="1" applyBorder="1" applyAlignment="1" applyProtection="1">
      <alignment horizontal="center" vertical="center"/>
      <protection locked="0"/>
    </xf>
    <xf numFmtId="1" fontId="57" fillId="0" borderId="16" xfId="0" applyNumberFormat="1" applyFont="1" applyBorder="1" applyAlignment="1">
      <alignment horizontal="left"/>
    </xf>
    <xf numFmtId="170" fontId="56" fillId="0" borderId="14" xfId="0" applyNumberFormat="1" applyFont="1" applyBorder="1" applyAlignment="1">
      <alignment horizontal="center"/>
    </xf>
    <xf numFmtId="0" fontId="56" fillId="0" borderId="87" xfId="0" applyFont="1" applyBorder="1" applyAlignment="1"/>
    <xf numFmtId="49" fontId="56" fillId="0" borderId="25" xfId="0" applyNumberFormat="1" applyFont="1" applyFill="1" applyBorder="1" applyAlignment="1" applyProtection="1">
      <alignment horizontal="center" vertical="center"/>
      <protection locked="0"/>
    </xf>
    <xf numFmtId="0" fontId="56" fillId="0" borderId="88" xfId="0" applyFont="1" applyBorder="1">
      <alignment vertical="top" wrapText="1"/>
    </xf>
    <xf numFmtId="0" fontId="56" fillId="0" borderId="19" xfId="0" applyFont="1" applyBorder="1" applyAlignment="1">
      <alignment horizontal="center" vertical="top" wrapText="1"/>
    </xf>
    <xf numFmtId="49" fontId="56" fillId="0" borderId="19" xfId="0" applyNumberFormat="1" applyFont="1" applyFill="1" applyBorder="1" applyAlignment="1" applyProtection="1">
      <alignment horizontal="center" vertical="center"/>
      <protection locked="0"/>
    </xf>
    <xf numFmtId="0" fontId="56" fillId="0" borderId="23" xfId="0" applyFont="1" applyFill="1" applyBorder="1" applyAlignment="1" applyProtection="1">
      <alignment horizontal="left" vertical="center"/>
      <protection locked="0"/>
    </xf>
    <xf numFmtId="49" fontId="56" fillId="0" borderId="25" xfId="0" applyNumberFormat="1" applyFont="1" applyBorder="1" applyAlignment="1">
      <alignment horizontal="center"/>
    </xf>
    <xf numFmtId="1" fontId="57" fillId="0" borderId="18" xfId="0" applyNumberFormat="1" applyFont="1" applyBorder="1" applyAlignment="1">
      <alignment horizontal="left"/>
    </xf>
    <xf numFmtId="170" fontId="56" fillId="0" borderId="19" xfId="0" applyNumberFormat="1" applyFont="1" applyBorder="1" applyAlignment="1">
      <alignment horizontal="center"/>
    </xf>
    <xf numFmtId="169" fontId="59" fillId="0" borderId="0" xfId="0" applyNumberFormat="1" applyFont="1" applyAlignment="1">
      <alignment horizontal="center" vertical="top"/>
    </xf>
    <xf numFmtId="169" fontId="59" fillId="0" borderId="0" xfId="0" applyNumberFormat="1" applyFont="1" applyAlignment="1">
      <alignment horizontal="center"/>
    </xf>
    <xf numFmtId="0" fontId="60" fillId="0" borderId="0" xfId="0" applyFont="1" applyAlignment="1"/>
    <xf numFmtId="0" fontId="55" fillId="22" borderId="106" xfId="0" applyFont="1" applyFill="1" applyBorder="1" applyAlignment="1">
      <alignment horizontal="center" vertical="center"/>
    </xf>
    <xf numFmtId="0" fontId="56" fillId="0" borderId="22" xfId="0" applyNumberFormat="1" applyFont="1" applyFill="1" applyBorder="1" applyAlignment="1" applyProtection="1">
      <alignment horizontal="center" vertical="center"/>
      <protection locked="0"/>
    </xf>
    <xf numFmtId="0" fontId="56" fillId="0" borderId="48" xfId="0" applyNumberFormat="1" applyFont="1" applyFill="1" applyBorder="1" applyAlignment="1" applyProtection="1">
      <alignment horizontal="left" vertical="center"/>
      <protection locked="0"/>
    </xf>
    <xf numFmtId="0" fontId="56" fillId="0" borderId="14" xfId="0" applyNumberFormat="1" applyFont="1" applyFill="1" applyBorder="1" applyAlignment="1" applyProtection="1">
      <alignment horizontal="center" vertical="center"/>
      <protection locked="0"/>
    </xf>
    <xf numFmtId="0" fontId="56" fillId="0" borderId="17" xfId="0" applyNumberFormat="1" applyFont="1" applyFill="1" applyBorder="1" applyAlignment="1" applyProtection="1">
      <alignment horizontal="left" vertical="center"/>
      <protection locked="0"/>
    </xf>
    <xf numFmtId="172" fontId="56" fillId="0" borderId="20" xfId="0" applyNumberFormat="1" applyFont="1" applyBorder="1" applyAlignment="1">
      <alignment horizontal="center" vertical="center"/>
    </xf>
    <xf numFmtId="172" fontId="56" fillId="0" borderId="16" xfId="0" applyNumberFormat="1" applyFont="1" applyBorder="1" applyAlignment="1">
      <alignment horizontal="center" vertical="center"/>
    </xf>
    <xf numFmtId="172" fontId="56" fillId="0" borderId="14" xfId="0" applyNumberFormat="1" applyFont="1" applyBorder="1" applyAlignment="1">
      <alignment horizontal="center" vertical="center"/>
    </xf>
    <xf numFmtId="172" fontId="55" fillId="0" borderId="14" xfId="0" applyNumberFormat="1" applyFont="1" applyBorder="1" applyAlignment="1">
      <alignment horizontal="center" vertical="center"/>
    </xf>
    <xf numFmtId="172" fontId="55" fillId="0" borderId="17" xfId="0" applyNumberFormat="1" applyFont="1" applyBorder="1" applyAlignment="1">
      <alignment horizontal="center" vertical="center"/>
    </xf>
    <xf numFmtId="0" fontId="56" fillId="0" borderId="20" xfId="0" applyNumberFormat="1" applyFont="1" applyFill="1" applyBorder="1" applyAlignment="1" applyProtection="1">
      <alignment horizontal="center" vertical="center"/>
      <protection locked="0"/>
    </xf>
    <xf numFmtId="0" fontId="56" fillId="0" borderId="87" xfId="0" applyNumberFormat="1" applyFont="1" applyBorder="1" applyAlignment="1">
      <alignment horizontal="left" vertical="center"/>
    </xf>
    <xf numFmtId="0" fontId="56" fillId="0" borderId="14" xfId="0" applyNumberFormat="1" applyFont="1" applyBorder="1" applyAlignment="1">
      <alignment horizontal="center" vertical="center"/>
    </xf>
    <xf numFmtId="172" fontId="56" fillId="0" borderId="17" xfId="0" applyNumberFormat="1" applyFont="1" applyBorder="1" applyAlignment="1">
      <alignment horizontal="center" vertical="center"/>
    </xf>
    <xf numFmtId="0" fontId="56" fillId="0" borderId="25" xfId="0" applyNumberFormat="1" applyFont="1" applyFill="1" applyBorder="1" applyAlignment="1" applyProtection="1">
      <alignment horizontal="center" vertical="center"/>
      <protection locked="0"/>
    </xf>
    <xf numFmtId="0" fontId="56" fillId="0" borderId="88" xfId="0" applyNumberFormat="1" applyFont="1" applyBorder="1" applyAlignment="1">
      <alignment horizontal="left" vertical="center"/>
    </xf>
    <xf numFmtId="0" fontId="56" fillId="0" borderId="19" xfId="0" applyNumberFormat="1" applyFont="1" applyBorder="1" applyAlignment="1">
      <alignment horizontal="center" vertical="center"/>
    </xf>
    <xf numFmtId="0" fontId="56" fillId="0" borderId="19" xfId="0" applyNumberFormat="1" applyFont="1" applyFill="1" applyBorder="1" applyAlignment="1" applyProtection="1">
      <alignment horizontal="center" vertical="center"/>
      <protection locked="0"/>
    </xf>
    <xf numFmtId="0" fontId="56" fillId="0" borderId="23" xfId="0" applyNumberFormat="1" applyFont="1" applyFill="1" applyBorder="1" applyAlignment="1" applyProtection="1">
      <alignment horizontal="left" vertical="center"/>
      <protection locked="0"/>
    </xf>
    <xf numFmtId="172" fontId="56" fillId="0" borderId="25" xfId="0" applyNumberFormat="1" applyFont="1" applyBorder="1" applyAlignment="1">
      <alignment horizontal="center" vertical="center"/>
    </xf>
    <xf numFmtId="172" fontId="56" fillId="0" borderId="18" xfId="0" applyNumberFormat="1" applyFont="1" applyBorder="1" applyAlignment="1">
      <alignment horizontal="center" vertical="center"/>
    </xf>
    <xf numFmtId="172" fontId="56" fillId="0" borderId="19" xfId="0" applyNumberFormat="1" applyFont="1" applyBorder="1" applyAlignment="1">
      <alignment horizontal="center" vertical="center"/>
    </xf>
    <xf numFmtId="172" fontId="55" fillId="0" borderId="19" xfId="0" applyNumberFormat="1" applyFont="1" applyBorder="1" applyAlignment="1">
      <alignment horizontal="center" vertical="center"/>
    </xf>
    <xf numFmtId="172" fontId="56" fillId="0" borderId="23" xfId="0" applyNumberFormat="1" applyFont="1" applyBorder="1" applyAlignment="1">
      <alignment horizontal="center" vertical="center"/>
    </xf>
    <xf numFmtId="172" fontId="55" fillId="0" borderId="16" xfId="0" applyNumberFormat="1" applyFont="1" applyBorder="1" applyAlignment="1">
      <alignment horizontal="center" vertical="center"/>
    </xf>
    <xf numFmtId="172" fontId="55" fillId="0" borderId="23" xfId="0" applyNumberFormat="1" applyFont="1" applyBorder="1" applyAlignment="1">
      <alignment horizontal="center" vertical="center"/>
    </xf>
    <xf numFmtId="0" fontId="55" fillId="0" borderId="30" xfId="0" applyNumberFormat="1" applyFont="1" applyFill="1" applyBorder="1" applyAlignment="1" applyProtection="1">
      <alignment horizontal="center" vertical="center"/>
      <protection locked="0"/>
    </xf>
    <xf numFmtId="0" fontId="56" fillId="0" borderId="86" xfId="0" applyNumberFormat="1" applyFont="1" applyFill="1" applyBorder="1" applyAlignment="1">
      <alignment horizontal="left" vertical="center"/>
    </xf>
    <xf numFmtId="0" fontId="56" fillId="0" borderId="22" xfId="0" applyNumberFormat="1" applyFont="1" applyFill="1" applyBorder="1" applyAlignment="1">
      <alignment horizontal="center" vertical="center"/>
    </xf>
    <xf numFmtId="172" fontId="56" fillId="0" borderId="30" xfId="0" applyNumberFormat="1" applyFont="1" applyFill="1" applyBorder="1" applyAlignment="1">
      <alignment horizontal="center" vertical="center"/>
    </xf>
    <xf numFmtId="0" fontId="8" fillId="0" borderId="0" xfId="0" applyFont="1" applyFill="1" applyAlignment="1"/>
    <xf numFmtId="172" fontId="56" fillId="0" borderId="21" xfId="0" applyNumberFormat="1" applyFont="1" applyFill="1" applyBorder="1" applyAlignment="1">
      <alignment horizontal="center" vertical="center"/>
    </xf>
    <xf numFmtId="172" fontId="56" fillId="0" borderId="22" xfId="0" applyNumberFormat="1" applyFont="1" applyFill="1" applyBorder="1" applyAlignment="1">
      <alignment horizontal="center" vertical="center"/>
    </xf>
    <xf numFmtId="172" fontId="55" fillId="0" borderId="22" xfId="0" applyNumberFormat="1" applyFont="1" applyFill="1" applyBorder="1" applyAlignment="1">
      <alignment horizontal="center" vertical="center"/>
    </xf>
    <xf numFmtId="172" fontId="55" fillId="0" borderId="48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55" fillId="0" borderId="20" xfId="0" applyNumberFormat="1" applyFont="1" applyFill="1" applyBorder="1" applyAlignment="1" applyProtection="1">
      <alignment horizontal="center" vertical="center"/>
      <protection locked="0"/>
    </xf>
    <xf numFmtId="0" fontId="56" fillId="0" borderId="87" xfId="0" applyNumberFormat="1" applyFont="1" applyFill="1" applyBorder="1" applyAlignment="1">
      <alignment horizontal="left" vertical="center"/>
    </xf>
    <xf numFmtId="0" fontId="56" fillId="0" borderId="14" xfId="0" applyNumberFormat="1" applyFont="1" applyFill="1" applyBorder="1" applyAlignment="1">
      <alignment horizontal="center" vertical="center"/>
    </xf>
    <xf numFmtId="172" fontId="56" fillId="0" borderId="20" xfId="0" applyNumberFormat="1" applyFont="1" applyFill="1" applyBorder="1" applyAlignment="1">
      <alignment horizontal="center" vertical="center"/>
    </xf>
    <xf numFmtId="172" fontId="56" fillId="0" borderId="16" xfId="0" applyNumberFormat="1" applyFont="1" applyFill="1" applyBorder="1" applyAlignment="1">
      <alignment horizontal="center" vertical="center"/>
    </xf>
    <xf numFmtId="172" fontId="56" fillId="0" borderId="14" xfId="0" applyNumberFormat="1" applyFont="1" applyFill="1" applyBorder="1" applyAlignment="1">
      <alignment horizontal="center" vertical="center"/>
    </xf>
    <xf numFmtId="172" fontId="55" fillId="0" borderId="14" xfId="0" applyNumberFormat="1" applyFont="1" applyFill="1" applyBorder="1" applyAlignment="1">
      <alignment horizontal="center" vertical="center"/>
    </xf>
    <xf numFmtId="172" fontId="55" fillId="0" borderId="17" xfId="0" applyNumberFormat="1" applyFont="1" applyFill="1" applyBorder="1" applyAlignment="1">
      <alignment horizontal="center" vertical="center"/>
    </xf>
    <xf numFmtId="172" fontId="56" fillId="0" borderId="17" xfId="0" applyNumberFormat="1" applyFont="1" applyFill="1" applyBorder="1" applyAlignment="1">
      <alignment horizontal="center" vertical="center"/>
    </xf>
    <xf numFmtId="172" fontId="56" fillId="0" borderId="48" xfId="0" applyNumberFormat="1" applyFont="1" applyFill="1" applyBorder="1" applyAlignment="1">
      <alignment horizontal="center" vertical="center"/>
    </xf>
    <xf numFmtId="172" fontId="55" fillId="0" borderId="21" xfId="0" applyNumberFormat="1" applyFont="1" applyFill="1" applyBorder="1" applyAlignment="1">
      <alignment horizontal="center" vertical="center"/>
    </xf>
    <xf numFmtId="172" fontId="55" fillId="0" borderId="16" xfId="0" applyNumberFormat="1" applyFont="1" applyFill="1" applyBorder="1" applyAlignment="1">
      <alignment horizontal="center" vertical="center"/>
    </xf>
    <xf numFmtId="0" fontId="63" fillId="0" borderId="0" xfId="0" applyFont="1" applyAlignment="1"/>
    <xf numFmtId="0" fontId="6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23" borderId="147" xfId="0" applyFont="1" applyFill="1" applyBorder="1" applyAlignment="1">
      <alignment horizontal="center" vertical="center" wrapText="1"/>
    </xf>
    <xf numFmtId="0" fontId="55" fillId="23" borderId="148" xfId="0" applyFont="1" applyFill="1" applyBorder="1" applyAlignment="1">
      <alignment vertical="center" wrapText="1"/>
    </xf>
    <xf numFmtId="173" fontId="55" fillId="23" borderId="149" xfId="0" applyNumberFormat="1" applyFont="1" applyFill="1" applyBorder="1" applyAlignment="1">
      <alignment horizontal="center" vertical="center" wrapText="1"/>
    </xf>
    <xf numFmtId="0" fontId="55" fillId="23" borderId="149" xfId="0" applyFont="1" applyFill="1" applyBorder="1" applyAlignment="1">
      <alignment horizontal="center" vertical="center" wrapText="1"/>
    </xf>
    <xf numFmtId="0" fontId="55" fillId="23" borderId="150" xfId="0" applyFont="1" applyFill="1" applyBorder="1" applyAlignment="1">
      <alignment horizontal="center" vertical="center" wrapText="1"/>
    </xf>
    <xf numFmtId="0" fontId="55" fillId="23" borderId="147" xfId="0" applyFont="1" applyFill="1" applyBorder="1" applyAlignment="1">
      <alignment horizontal="center" vertical="center"/>
    </xf>
    <xf numFmtId="0" fontId="55" fillId="23" borderId="151" xfId="0" applyFont="1" applyFill="1" applyBorder="1" applyAlignment="1">
      <alignment horizontal="center" vertical="center"/>
    </xf>
    <xf numFmtId="0" fontId="55" fillId="23" borderId="149" xfId="0" applyFont="1" applyFill="1" applyBorder="1" applyAlignment="1">
      <alignment horizontal="center" vertical="center"/>
    </xf>
    <xf numFmtId="49" fontId="55" fillId="0" borderId="152" xfId="0" applyNumberFormat="1" applyFont="1" applyFill="1" applyBorder="1" applyAlignment="1" applyProtection="1">
      <alignment horizontal="center" vertical="center"/>
      <protection locked="0"/>
    </xf>
    <xf numFmtId="0" fontId="56" fillId="0" borderId="154" xfId="0" applyNumberFormat="1" applyFont="1" applyFill="1" applyBorder="1" applyAlignment="1" applyProtection="1">
      <alignment horizontal="center" vertical="center"/>
      <protection locked="0"/>
    </xf>
    <xf numFmtId="0" fontId="56" fillId="0" borderId="155" xfId="0" applyFont="1" applyFill="1" applyBorder="1" applyAlignment="1" applyProtection="1">
      <alignment horizontal="left" vertical="center"/>
      <protection locked="0"/>
    </xf>
    <xf numFmtId="49" fontId="55" fillId="0" borderId="158" xfId="0" applyNumberFormat="1" applyFont="1" applyFill="1" applyBorder="1" applyAlignment="1" applyProtection="1">
      <alignment horizontal="center" vertical="center"/>
      <protection locked="0"/>
    </xf>
    <xf numFmtId="0" fontId="56" fillId="0" borderId="160" xfId="0" applyNumberFormat="1" applyFont="1" applyFill="1" applyBorder="1" applyAlignment="1" applyProtection="1">
      <alignment horizontal="center" vertical="center"/>
      <protection locked="0"/>
    </xf>
    <xf numFmtId="0" fontId="56" fillId="0" borderId="161" xfId="0" applyFont="1" applyFill="1" applyBorder="1" applyAlignment="1" applyProtection="1">
      <alignment horizontal="left" vertical="center"/>
      <protection locked="0"/>
    </xf>
    <xf numFmtId="49" fontId="56" fillId="0" borderId="158" xfId="0" applyNumberFormat="1" applyFont="1" applyFill="1" applyBorder="1" applyAlignment="1" applyProtection="1">
      <alignment horizontal="center" vertical="center"/>
      <protection locked="0"/>
    </xf>
    <xf numFmtId="49" fontId="56" fillId="0" borderId="164" xfId="0" applyNumberFormat="1" applyFont="1" applyFill="1" applyBorder="1" applyAlignment="1" applyProtection="1">
      <alignment horizontal="center" vertical="center"/>
      <protection locked="0"/>
    </xf>
    <xf numFmtId="0" fontId="56" fillId="0" borderId="166" xfId="0" applyNumberFormat="1" applyFont="1" applyFill="1" applyBorder="1" applyAlignment="1" applyProtection="1">
      <alignment horizontal="center" vertical="center"/>
      <protection locked="0"/>
    </xf>
    <xf numFmtId="0" fontId="56" fillId="0" borderId="167" xfId="0" applyFont="1" applyFill="1" applyBorder="1" applyAlignment="1" applyProtection="1">
      <alignment horizontal="left" vertical="center"/>
      <protection locked="0"/>
    </xf>
    <xf numFmtId="173" fontId="59" fillId="0" borderId="0" xfId="0" applyNumberFormat="1" applyFont="1" applyAlignment="1">
      <alignment horizontal="center" vertical="top"/>
    </xf>
    <xf numFmtId="173" fontId="59" fillId="0" borderId="0" xfId="0" applyNumberFormat="1" applyFont="1" applyAlignment="1">
      <alignment horizontal="center"/>
    </xf>
    <xf numFmtId="0" fontId="56" fillId="0" borderId="153" xfId="0" applyFont="1" applyBorder="1" applyAlignment="1">
      <alignment vertical="center" wrapText="1"/>
    </xf>
    <xf numFmtId="0" fontId="56" fillId="0" borderId="154" xfId="0" applyFont="1" applyBorder="1" applyAlignment="1">
      <alignment horizontal="center" vertical="center" wrapText="1"/>
    </xf>
    <xf numFmtId="170" fontId="56" fillId="0" borderId="15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0" fontId="56" fillId="0" borderId="156" xfId="0" applyNumberFormat="1" applyFont="1" applyBorder="1" applyAlignment="1">
      <alignment horizontal="center" vertical="center"/>
    </xf>
    <xf numFmtId="170" fontId="56" fillId="0" borderId="154" xfId="0" applyNumberFormat="1" applyFont="1" applyBorder="1" applyAlignment="1">
      <alignment horizontal="center" vertical="center"/>
    </xf>
    <xf numFmtId="170" fontId="56" fillId="0" borderId="157" xfId="0" applyNumberFormat="1" applyFont="1" applyBorder="1" applyAlignment="1">
      <alignment horizontal="center" vertical="center"/>
    </xf>
    <xf numFmtId="170" fontId="55" fillId="0" borderId="156" xfId="0" applyNumberFormat="1" applyFont="1" applyBorder="1" applyAlignment="1">
      <alignment horizontal="center" vertical="center"/>
    </xf>
    <xf numFmtId="170" fontId="55" fillId="0" borderId="154" xfId="0" applyNumberFormat="1" applyFont="1" applyBorder="1" applyAlignment="1">
      <alignment horizontal="center" vertical="center"/>
    </xf>
    <xf numFmtId="0" fontId="56" fillId="0" borderId="159" xfId="0" applyFont="1" applyBorder="1" applyAlignment="1">
      <alignment vertical="center"/>
    </xf>
    <xf numFmtId="0" fontId="56" fillId="0" borderId="160" xfId="0" applyFont="1" applyBorder="1" applyAlignment="1">
      <alignment horizontal="center" vertical="center"/>
    </xf>
    <xf numFmtId="170" fontId="56" fillId="0" borderId="158" xfId="0" applyNumberFormat="1" applyFont="1" applyBorder="1" applyAlignment="1">
      <alignment horizontal="center" vertical="center"/>
    </xf>
    <xf numFmtId="170" fontId="56" fillId="0" borderId="162" xfId="0" applyNumberFormat="1" applyFont="1" applyBorder="1" applyAlignment="1">
      <alignment horizontal="center" vertical="center"/>
    </xf>
    <xf numFmtId="170" fontId="56" fillId="0" borderId="160" xfId="0" applyNumberFormat="1" applyFont="1" applyBorder="1" applyAlignment="1">
      <alignment horizontal="center" vertical="center"/>
    </xf>
    <xf numFmtId="170" fontId="56" fillId="0" borderId="163" xfId="0" applyNumberFormat="1" applyFont="1" applyBorder="1" applyAlignment="1">
      <alignment horizontal="center" vertical="center"/>
    </xf>
    <xf numFmtId="170" fontId="55" fillId="0" borderId="162" xfId="0" applyNumberFormat="1" applyFont="1" applyBorder="1" applyAlignment="1">
      <alignment horizontal="center" vertical="center"/>
    </xf>
    <xf numFmtId="170" fontId="55" fillId="0" borderId="160" xfId="0" applyNumberFormat="1" applyFont="1" applyBorder="1" applyAlignment="1">
      <alignment horizontal="center" vertical="center"/>
    </xf>
    <xf numFmtId="0" fontId="56" fillId="0" borderId="159" xfId="0" applyFont="1" applyBorder="1" applyAlignment="1">
      <alignment vertical="center" wrapText="1"/>
    </xf>
    <xf numFmtId="0" fontId="56" fillId="0" borderId="160" xfId="0" applyFont="1" applyBorder="1" applyAlignment="1">
      <alignment horizontal="center" vertical="center" wrapText="1"/>
    </xf>
    <xf numFmtId="170" fontId="55" fillId="0" borderId="163" xfId="0" applyNumberFormat="1" applyFont="1" applyBorder="1" applyAlignment="1">
      <alignment horizontal="center" vertical="center"/>
    </xf>
    <xf numFmtId="0" fontId="56" fillId="0" borderId="159" xfId="0" applyFont="1" applyFill="1" applyBorder="1" applyAlignment="1">
      <alignment vertical="center" wrapText="1"/>
    </xf>
    <xf numFmtId="0" fontId="56" fillId="0" borderId="165" xfId="0" applyFont="1" applyBorder="1" applyAlignment="1">
      <alignment vertical="center" wrapText="1"/>
    </xf>
    <xf numFmtId="0" fontId="56" fillId="0" borderId="166" xfId="0" applyFont="1" applyBorder="1" applyAlignment="1">
      <alignment horizontal="center" vertical="center" wrapText="1"/>
    </xf>
    <xf numFmtId="170" fontId="56" fillId="0" borderId="164" xfId="0" applyNumberFormat="1" applyFont="1" applyBorder="1" applyAlignment="1">
      <alignment horizontal="center" vertical="center"/>
    </xf>
    <xf numFmtId="170" fontId="56" fillId="0" borderId="168" xfId="0" applyNumberFormat="1" applyFont="1" applyBorder="1" applyAlignment="1">
      <alignment horizontal="center" vertical="center"/>
    </xf>
    <xf numFmtId="170" fontId="56" fillId="0" borderId="166" xfId="0" applyNumberFormat="1" applyFont="1" applyBorder="1" applyAlignment="1">
      <alignment horizontal="center" vertical="center"/>
    </xf>
    <xf numFmtId="170" fontId="56" fillId="0" borderId="169" xfId="0" applyNumberFormat="1" applyFont="1" applyBorder="1" applyAlignment="1">
      <alignment horizontal="center" vertical="center"/>
    </xf>
    <xf numFmtId="0" fontId="8" fillId="0" borderId="0" xfId="42"/>
    <xf numFmtId="0" fontId="2" fillId="24" borderId="0" xfId="42" applyFont="1" applyFill="1"/>
    <xf numFmtId="0" fontId="1" fillId="24" borderId="0" xfId="42" applyFont="1" applyFill="1"/>
    <xf numFmtId="49" fontId="1" fillId="24" borderId="0" xfId="42" applyNumberFormat="1" applyFont="1" applyFill="1"/>
    <xf numFmtId="0" fontId="1" fillId="24" borderId="0" xfId="42" applyFont="1" applyFill="1" applyAlignment="1">
      <alignment horizontal="center"/>
    </xf>
    <xf numFmtId="0" fontId="67" fillId="0" borderId="0" xfId="42" applyFont="1" applyAlignment="1">
      <alignment horizontal="center"/>
    </xf>
    <xf numFmtId="0" fontId="67" fillId="0" borderId="0" xfId="42" applyFont="1"/>
    <xf numFmtId="0" fontId="53" fillId="24" borderId="0" xfId="42" applyFont="1" applyFill="1" applyAlignment="1">
      <alignment vertical="top"/>
    </xf>
    <xf numFmtId="0" fontId="67" fillId="0" borderId="0" xfId="42" applyFont="1" applyAlignment="1">
      <alignment vertical="center"/>
    </xf>
    <xf numFmtId="0" fontId="8" fillId="0" borderId="0" xfId="42" applyAlignment="1">
      <alignment vertical="center"/>
    </xf>
    <xf numFmtId="0" fontId="71" fillId="26" borderId="7" xfId="42" applyFont="1" applyFill="1" applyBorder="1" applyAlignment="1">
      <alignment horizontal="center" vertical="center" wrapText="1"/>
    </xf>
    <xf numFmtId="0" fontId="2" fillId="26" borderId="175" xfId="42" applyFont="1" applyFill="1" applyBorder="1" applyAlignment="1">
      <alignment horizontal="left" vertical="center" wrapText="1"/>
    </xf>
    <xf numFmtId="0" fontId="2" fillId="26" borderId="176" xfId="42" applyFont="1" applyFill="1" applyBorder="1" applyAlignment="1">
      <alignment horizontal="center" vertical="center" wrapText="1"/>
    </xf>
    <xf numFmtId="49" fontId="2" fillId="26" borderId="177" xfId="42" applyNumberFormat="1" applyFont="1" applyFill="1" applyBorder="1" applyAlignment="1">
      <alignment horizontal="center" vertical="center" wrapText="1"/>
    </xf>
    <xf numFmtId="0" fontId="2" fillId="26" borderId="177" xfId="42" applyFont="1" applyFill="1" applyBorder="1" applyAlignment="1">
      <alignment horizontal="center" vertical="center" wrapText="1"/>
    </xf>
    <xf numFmtId="0" fontId="2" fillId="26" borderId="178" xfId="42" applyFont="1" applyFill="1" applyBorder="1" applyAlignment="1">
      <alignment horizontal="center" vertical="center" wrapText="1"/>
    </xf>
    <xf numFmtId="0" fontId="2" fillId="26" borderId="179" xfId="42" applyFont="1" applyFill="1" applyBorder="1" applyAlignment="1">
      <alignment horizontal="left" vertical="center"/>
    </xf>
    <xf numFmtId="0" fontId="71" fillId="0" borderId="0" xfId="42" applyFont="1" applyAlignment="1">
      <alignment horizontal="center" vertical="center" wrapText="1"/>
    </xf>
    <xf numFmtId="0" fontId="70" fillId="25" borderId="104" xfId="42" applyFont="1" applyFill="1" applyBorder="1" applyAlignment="1">
      <alignment horizontal="center" vertical="center"/>
    </xf>
    <xf numFmtId="0" fontId="70" fillId="25" borderId="106" xfId="42" applyFont="1" applyFill="1" applyBorder="1" applyAlignment="1">
      <alignment horizontal="center" vertical="center"/>
    </xf>
    <xf numFmtId="0" fontId="70" fillId="0" borderId="0" xfId="42" applyFont="1" applyAlignment="1">
      <alignment horizontal="center" vertical="center"/>
    </xf>
    <xf numFmtId="0" fontId="70" fillId="25" borderId="104" xfId="42" applyFont="1" applyFill="1" applyBorder="1" applyAlignment="1">
      <alignment horizontal="center" vertical="center" wrapText="1"/>
    </xf>
    <xf numFmtId="0" fontId="70" fillId="25" borderId="172" xfId="42" applyFont="1" applyFill="1" applyBorder="1" applyAlignment="1">
      <alignment horizontal="center" vertical="center"/>
    </xf>
    <xf numFmtId="0" fontId="70" fillId="25" borderId="173" xfId="42" applyFont="1" applyFill="1" applyBorder="1" applyAlignment="1">
      <alignment horizontal="center" vertical="center"/>
    </xf>
    <xf numFmtId="0" fontId="55" fillId="0" borderId="21" xfId="42" applyFont="1" applyBorder="1" applyAlignment="1">
      <alignment horizontal="center" vertical="center"/>
    </xf>
    <xf numFmtId="0" fontId="55" fillId="0" borderId="21" xfId="42" applyFont="1" applyBorder="1" applyAlignment="1" applyProtection="1">
      <alignment horizontal="center" vertical="center"/>
      <protection locked="0"/>
    </xf>
    <xf numFmtId="0" fontId="67" fillId="0" borderId="22" xfId="42" applyFont="1" applyBorder="1" applyAlignment="1">
      <alignment horizontal="left" vertical="center"/>
    </xf>
    <xf numFmtId="0" fontId="72" fillId="0" borderId="22" xfId="42" applyFont="1" applyBorder="1" applyAlignment="1">
      <alignment horizontal="center" vertical="center" wrapText="1"/>
    </xf>
    <xf numFmtId="0" fontId="72" fillId="0" borderId="48" xfId="42" applyFont="1" applyBorder="1" applyAlignment="1">
      <alignment horizontal="center" vertical="center" wrapText="1"/>
    </xf>
    <xf numFmtId="2" fontId="67" fillId="0" borderId="0" xfId="42" applyNumberFormat="1" applyFont="1" applyAlignment="1">
      <alignment horizontal="center" vertical="center"/>
    </xf>
    <xf numFmtId="2" fontId="73" fillId="0" borderId="21" xfId="42" applyNumberFormat="1" applyFont="1" applyBorder="1" applyAlignment="1">
      <alignment horizontal="center" vertical="center"/>
    </xf>
    <xf numFmtId="2" fontId="67" fillId="0" borderId="48" xfId="42" applyNumberFormat="1" applyFont="1" applyBorder="1" applyAlignment="1">
      <alignment horizontal="center" vertical="center"/>
    </xf>
    <xf numFmtId="2" fontId="74" fillId="24" borderId="21" xfId="42" applyNumberFormat="1" applyFont="1" applyFill="1" applyBorder="1" applyAlignment="1">
      <alignment horizontal="center" vertical="center"/>
    </xf>
    <xf numFmtId="2" fontId="70" fillId="0" borderId="90" xfId="42" applyNumberFormat="1" applyFont="1" applyBorder="1" applyAlignment="1">
      <alignment horizontal="center" vertical="center"/>
    </xf>
    <xf numFmtId="2" fontId="70" fillId="0" borderId="0" xfId="42" applyNumberFormat="1" applyFont="1" applyAlignment="1">
      <alignment horizontal="center" vertical="center"/>
    </xf>
    <xf numFmtId="2" fontId="67" fillId="0" borderId="61" xfId="42" applyNumberFormat="1" applyFont="1" applyBorder="1" applyAlignment="1">
      <alignment horizontal="center" vertical="center"/>
    </xf>
    <xf numFmtId="2" fontId="75" fillId="0" borderId="21" xfId="42" applyNumberFormat="1" applyFont="1" applyBorder="1" applyAlignment="1">
      <alignment horizontal="center" vertical="center" wrapText="1"/>
    </xf>
    <xf numFmtId="2" fontId="75" fillId="24" borderId="21" xfId="42" applyNumberFormat="1" applyFont="1" applyFill="1" applyBorder="1" applyAlignment="1">
      <alignment horizontal="center" vertical="center" wrapText="1"/>
    </xf>
    <xf numFmtId="2" fontId="67" fillId="24" borderId="48" xfId="42" applyNumberFormat="1" applyFont="1" applyFill="1" applyBorder="1" applyAlignment="1">
      <alignment horizontal="center" vertical="center"/>
    </xf>
    <xf numFmtId="2" fontId="70" fillId="0" borderId="89" xfId="42" applyNumberFormat="1" applyFont="1" applyBorder="1" applyAlignment="1">
      <alignment horizontal="center" vertical="center"/>
    </xf>
    <xf numFmtId="0" fontId="55" fillId="0" borderId="16" xfId="42" applyFont="1" applyBorder="1" applyAlignment="1" applyProtection="1">
      <alignment horizontal="center" vertical="center"/>
      <protection locked="0"/>
    </xf>
    <xf numFmtId="0" fontId="67" fillId="0" borderId="14" xfId="42" applyFont="1" applyBorder="1" applyAlignment="1">
      <alignment horizontal="left" vertical="center"/>
    </xf>
    <xf numFmtId="0" fontId="72" fillId="0" borderId="14" xfId="42" applyFont="1" applyBorder="1" applyAlignment="1">
      <alignment horizontal="center" vertical="center" wrapText="1"/>
    </xf>
    <xf numFmtId="0" fontId="72" fillId="0" borderId="17" xfId="42" applyFont="1" applyBorder="1" applyAlignment="1">
      <alignment horizontal="center" vertical="center" wrapText="1"/>
    </xf>
    <xf numFmtId="2" fontId="73" fillId="0" borderId="16" xfId="42" applyNumberFormat="1" applyFont="1" applyBorder="1" applyAlignment="1">
      <alignment horizontal="center" vertical="center"/>
    </xf>
    <xf numFmtId="2" fontId="74" fillId="24" borderId="16" xfId="42" applyNumberFormat="1" applyFont="1" applyFill="1" applyBorder="1" applyAlignment="1">
      <alignment horizontal="center" vertical="center"/>
    </xf>
    <xf numFmtId="2" fontId="70" fillId="0" borderId="91" xfId="42" applyNumberFormat="1" applyFont="1" applyBorder="1" applyAlignment="1">
      <alignment horizontal="center" vertical="center"/>
    </xf>
    <xf numFmtId="2" fontId="75" fillId="0" borderId="16" xfId="42" applyNumberFormat="1" applyFont="1" applyBorder="1" applyAlignment="1">
      <alignment horizontal="center" vertical="center" wrapText="1"/>
    </xf>
    <xf numFmtId="2" fontId="75" fillId="24" borderId="16" xfId="42" applyNumberFormat="1" applyFont="1" applyFill="1" applyBorder="1" applyAlignment="1">
      <alignment horizontal="center" vertical="center" wrapText="1"/>
    </xf>
    <xf numFmtId="0" fontId="56" fillId="0" borderId="16" xfId="42" applyFont="1" applyBorder="1" applyAlignment="1" applyProtection="1">
      <alignment horizontal="center" vertical="center"/>
      <protection locked="0"/>
    </xf>
    <xf numFmtId="2" fontId="8" fillId="0" borderId="0" xfId="42" applyNumberFormat="1" applyAlignment="1">
      <alignment vertical="center"/>
    </xf>
    <xf numFmtId="2" fontId="75" fillId="24" borderId="18" xfId="42" applyNumberFormat="1" applyFont="1" applyFill="1" applyBorder="1" applyAlignment="1">
      <alignment horizontal="center" vertical="center" wrapText="1"/>
    </xf>
    <xf numFmtId="0" fontId="21" fillId="24" borderId="0" xfId="42" applyFont="1" applyFill="1"/>
    <xf numFmtId="2" fontId="73" fillId="0" borderId="0" xfId="42" applyNumberFormat="1" applyFont="1" applyAlignment="1">
      <alignment horizontal="center" vertical="center"/>
    </xf>
    <xf numFmtId="0" fontId="73" fillId="0" borderId="0" xfId="42" applyFont="1" applyAlignment="1">
      <alignment vertical="center"/>
    </xf>
    <xf numFmtId="2" fontId="75" fillId="0" borderId="18" xfId="42" applyNumberFormat="1" applyFont="1" applyBorder="1" applyAlignment="1">
      <alignment horizontal="center" vertical="center" wrapText="1"/>
    </xf>
    <xf numFmtId="2" fontId="70" fillId="0" borderId="92" xfId="42" applyNumberFormat="1" applyFont="1" applyBorder="1" applyAlignment="1">
      <alignment horizontal="center" vertical="center"/>
    </xf>
    <xf numFmtId="2" fontId="67" fillId="0" borderId="0" xfId="42" applyNumberFormat="1" applyFont="1" applyAlignment="1">
      <alignment vertical="center"/>
    </xf>
    <xf numFmtId="2" fontId="70" fillId="0" borderId="0" xfId="42" applyNumberFormat="1" applyFont="1" applyAlignment="1">
      <alignment horizontal="center"/>
    </xf>
    <xf numFmtId="0" fontId="56" fillId="0" borderId="18" xfId="42" applyFont="1" applyBorder="1" applyAlignment="1" applyProtection="1">
      <alignment horizontal="center" vertical="center"/>
      <protection locked="0"/>
    </xf>
    <xf numFmtId="0" fontId="67" fillId="0" borderId="19" xfId="42" applyFont="1" applyBorder="1" applyAlignment="1">
      <alignment horizontal="left" vertical="center"/>
    </xf>
    <xf numFmtId="0" fontId="72" fillId="0" borderId="19" xfId="42" applyFont="1" applyBorder="1" applyAlignment="1">
      <alignment horizontal="center" vertical="center" wrapText="1"/>
    </xf>
    <xf numFmtId="0" fontId="72" fillId="0" borderId="23" xfId="42" applyFont="1" applyBorder="1" applyAlignment="1">
      <alignment horizontal="center" vertical="center" wrapText="1"/>
    </xf>
    <xf numFmtId="2" fontId="73" fillId="0" borderId="18" xfId="42" applyNumberFormat="1" applyFont="1" applyBorder="1" applyAlignment="1">
      <alignment horizontal="center" vertical="center"/>
    </xf>
    <xf numFmtId="2" fontId="74" fillId="24" borderId="18" xfId="42" applyNumberFormat="1" applyFont="1" applyFill="1" applyBorder="1" applyAlignment="1">
      <alignment horizontal="center" vertical="center"/>
    </xf>
    <xf numFmtId="0" fontId="56" fillId="0" borderId="0" xfId="42" applyFont="1" applyAlignment="1" applyProtection="1">
      <alignment horizontal="center" vertical="center"/>
      <protection locked="0"/>
    </xf>
    <xf numFmtId="0" fontId="67" fillId="0" borderId="0" xfId="42" applyFont="1" applyAlignment="1" applyProtection="1">
      <alignment horizontal="left" vertical="center"/>
      <protection locked="0"/>
    </xf>
    <xf numFmtId="0" fontId="72" fillId="0" borderId="0" xfId="42" applyFont="1" applyAlignment="1">
      <alignment horizontal="center" vertical="center" wrapText="1"/>
    </xf>
    <xf numFmtId="0" fontId="67" fillId="0" borderId="0" xfId="42" applyFont="1" applyAlignment="1" applyProtection="1">
      <alignment horizontal="center" vertical="center"/>
      <protection locked="0"/>
    </xf>
    <xf numFmtId="0" fontId="73" fillId="0" borderId="0" xfId="42" applyFont="1" applyAlignment="1">
      <alignment horizontal="center" vertical="center"/>
    </xf>
    <xf numFmtId="0" fontId="76" fillId="24" borderId="0" xfId="42" applyFont="1" applyFill="1"/>
    <xf numFmtId="49" fontId="21" fillId="24" borderId="0" xfId="42" applyNumberFormat="1" applyFont="1" applyFill="1"/>
    <xf numFmtId="0" fontId="8" fillId="0" borderId="0" xfId="42" applyAlignment="1">
      <alignment horizontal="center"/>
    </xf>
    <xf numFmtId="0" fontId="2" fillId="26" borderId="172" xfId="42" applyFont="1" applyFill="1" applyBorder="1" applyAlignment="1">
      <alignment horizontal="left" vertical="center" wrapText="1"/>
    </xf>
    <xf numFmtId="0" fontId="2" fillId="26" borderId="105" xfId="42" applyFont="1" applyFill="1" applyBorder="1" applyAlignment="1">
      <alignment horizontal="center" vertical="center" wrapText="1"/>
    </xf>
    <xf numFmtId="49" fontId="2" fillId="26" borderId="172" xfId="42" applyNumberFormat="1" applyFont="1" applyFill="1" applyBorder="1" applyAlignment="1">
      <alignment horizontal="center" vertical="center" wrapText="1"/>
    </xf>
    <xf numFmtId="0" fontId="2" fillId="26" borderId="106" xfId="42" applyFont="1" applyFill="1" applyBorder="1" applyAlignment="1">
      <alignment horizontal="left" vertical="center"/>
    </xf>
    <xf numFmtId="0" fontId="70" fillId="25" borderId="146" xfId="42" applyFont="1" applyFill="1" applyBorder="1" applyAlignment="1">
      <alignment horizontal="center" vertical="center"/>
    </xf>
    <xf numFmtId="0" fontId="70" fillId="25" borderId="71" xfId="42" applyFont="1" applyFill="1" applyBorder="1" applyAlignment="1">
      <alignment horizontal="center" vertical="center"/>
    </xf>
    <xf numFmtId="2" fontId="72" fillId="0" borderId="48" xfId="42" applyNumberFormat="1" applyFont="1" applyBorder="1" applyAlignment="1">
      <alignment horizontal="center" vertical="center" wrapText="1"/>
    </xf>
    <xf numFmtId="2" fontId="73" fillId="24" borderId="21" xfId="42" applyNumberFormat="1" applyFont="1" applyFill="1" applyBorder="1" applyAlignment="1">
      <alignment horizontal="center" vertical="center"/>
    </xf>
    <xf numFmtId="2" fontId="72" fillId="24" borderId="48" xfId="42" applyNumberFormat="1" applyFont="1" applyFill="1" applyBorder="1" applyAlignment="1">
      <alignment horizontal="center" vertical="center" wrapText="1"/>
    </xf>
    <xf numFmtId="2" fontId="70" fillId="0" borderId="115" xfId="42" applyNumberFormat="1" applyFont="1" applyBorder="1" applyAlignment="1">
      <alignment horizontal="center" vertical="center"/>
    </xf>
    <xf numFmtId="2" fontId="77" fillId="0" borderId="61" xfId="42" applyNumberFormat="1" applyFont="1" applyBorder="1" applyAlignment="1">
      <alignment horizontal="center" vertical="center" wrapText="1"/>
    </xf>
    <xf numFmtId="2" fontId="72" fillId="0" borderId="180" xfId="42" applyNumberFormat="1" applyFont="1" applyBorder="1" applyAlignment="1">
      <alignment horizontal="center" vertical="center" wrapText="1"/>
    </xf>
    <xf numFmtId="2" fontId="72" fillId="0" borderId="17" xfId="42" applyNumberFormat="1" applyFont="1" applyBorder="1" applyAlignment="1">
      <alignment horizontal="center" vertical="center" wrapText="1"/>
    </xf>
    <xf numFmtId="2" fontId="73" fillId="24" borderId="16" xfId="42" applyNumberFormat="1" applyFont="1" applyFill="1" applyBorder="1" applyAlignment="1">
      <alignment horizontal="center" vertical="center"/>
    </xf>
    <xf numFmtId="2" fontId="72" fillId="24" borderId="17" xfId="42" applyNumberFormat="1" applyFont="1" applyFill="1" applyBorder="1" applyAlignment="1">
      <alignment horizontal="center" vertical="center" wrapText="1"/>
    </xf>
    <xf numFmtId="2" fontId="72" fillId="0" borderId="181" xfId="42" applyNumberFormat="1" applyFont="1" applyBorder="1" applyAlignment="1">
      <alignment horizontal="center" vertical="center" wrapText="1"/>
    </xf>
    <xf numFmtId="49" fontId="78" fillId="24" borderId="16" xfId="42" applyNumberFormat="1" applyFont="1" applyFill="1" applyBorder="1" applyAlignment="1">
      <alignment horizontal="center" vertical="center"/>
    </xf>
    <xf numFmtId="2" fontId="70" fillId="0" borderId="25" xfId="42" applyNumberFormat="1" applyFont="1" applyBorder="1" applyAlignment="1">
      <alignment horizontal="center" vertical="center"/>
    </xf>
    <xf numFmtId="2" fontId="77" fillId="0" borderId="182" xfId="42" applyNumberFormat="1" applyFont="1" applyBorder="1" applyAlignment="1">
      <alignment horizontal="center" vertical="center" wrapText="1"/>
    </xf>
    <xf numFmtId="2" fontId="75" fillId="0" borderId="183" xfId="42" applyNumberFormat="1" applyFont="1" applyBorder="1" applyAlignment="1">
      <alignment horizontal="center" vertical="center" wrapText="1"/>
    </xf>
    <xf numFmtId="2" fontId="72" fillId="0" borderId="23" xfId="42" applyNumberFormat="1" applyFont="1" applyBorder="1" applyAlignment="1">
      <alignment horizontal="center" vertical="center" wrapText="1"/>
    </xf>
    <xf numFmtId="2" fontId="72" fillId="0" borderId="184" xfId="42" applyNumberFormat="1" applyFont="1" applyBorder="1" applyAlignment="1">
      <alignment horizontal="center" vertical="center" wrapText="1"/>
    </xf>
    <xf numFmtId="2" fontId="79" fillId="24" borderId="16" xfId="42" applyNumberFormat="1" applyFont="1" applyFill="1" applyBorder="1" applyAlignment="1">
      <alignment horizontal="center" vertical="center" wrapText="1"/>
    </xf>
    <xf numFmtId="0" fontId="67" fillId="0" borderId="0" xfId="42" applyFont="1" applyAlignment="1">
      <alignment horizontal="center" vertical="center"/>
    </xf>
    <xf numFmtId="2" fontId="70" fillId="0" borderId="185" xfId="42" applyNumberFormat="1" applyFont="1" applyBorder="1" applyAlignment="1">
      <alignment horizontal="center" vertical="center"/>
    </xf>
    <xf numFmtId="2" fontId="73" fillId="24" borderId="18" xfId="42" applyNumberFormat="1" applyFont="1" applyFill="1" applyBorder="1" applyAlignment="1">
      <alignment horizontal="center" vertical="center"/>
    </xf>
    <xf numFmtId="2" fontId="72" fillId="24" borderId="23" xfId="42" applyNumberFormat="1" applyFont="1" applyFill="1" applyBorder="1" applyAlignment="1">
      <alignment horizontal="center" vertical="center" wrapText="1"/>
    </xf>
    <xf numFmtId="0" fontId="22" fillId="0" borderId="0" xfId="42" applyFont="1"/>
    <xf numFmtId="0" fontId="1" fillId="0" borderId="0" xfId="42" applyFont="1"/>
    <xf numFmtId="49" fontId="1" fillId="0" borderId="0" xfId="42" applyNumberFormat="1" applyFont="1"/>
    <xf numFmtId="0" fontId="1" fillId="0" borderId="0" xfId="42" applyFont="1" applyAlignment="1">
      <alignment horizontal="center"/>
    </xf>
    <xf numFmtId="0" fontId="2" fillId="26" borderId="178" xfId="42" applyFont="1" applyFill="1" applyBorder="1" applyAlignment="1">
      <alignment horizontal="left" vertical="center" wrapText="1"/>
    </xf>
    <xf numFmtId="0" fontId="8" fillId="0" borderId="0" xfId="42" applyAlignment="1">
      <alignment horizontal="center" vertical="center"/>
    </xf>
    <xf numFmtId="2" fontId="77" fillId="0" borderId="0" xfId="42" applyNumberFormat="1" applyFont="1" applyAlignment="1">
      <alignment horizontal="center" vertical="center" wrapText="1"/>
    </xf>
    <xf numFmtId="0" fontId="73" fillId="0" borderId="21" xfId="42" applyFont="1" applyBorder="1" applyAlignment="1">
      <alignment horizontal="center" vertical="top"/>
    </xf>
    <xf numFmtId="2" fontId="70" fillId="0" borderId="30" xfId="42" applyNumberFormat="1" applyFont="1" applyBorder="1" applyAlignment="1">
      <alignment horizontal="center" vertical="center"/>
    </xf>
    <xf numFmtId="2" fontId="73" fillId="0" borderId="16" xfId="42" applyNumberFormat="1" applyFont="1" applyBorder="1" applyAlignment="1">
      <alignment horizontal="center" vertical="top"/>
    </xf>
    <xf numFmtId="0" fontId="70" fillId="0" borderId="20" xfId="42" applyFont="1" applyBorder="1" applyAlignment="1">
      <alignment horizontal="center" vertical="center"/>
    </xf>
    <xf numFmtId="0" fontId="73" fillId="0" borderId="16" xfId="42" applyFont="1" applyBorder="1" applyAlignment="1">
      <alignment horizontal="center" vertical="center"/>
    </xf>
    <xf numFmtId="2" fontId="70" fillId="0" borderId="20" xfId="42" applyNumberFormat="1" applyFont="1" applyBorder="1" applyAlignment="1">
      <alignment horizontal="center" vertical="center"/>
    </xf>
    <xf numFmtId="2" fontId="79" fillId="25" borderId="16" xfId="42" applyNumberFormat="1" applyFont="1" applyFill="1" applyBorder="1" applyAlignment="1">
      <alignment horizontal="center" vertical="center" wrapText="1"/>
    </xf>
    <xf numFmtId="2" fontId="74" fillId="0" borderId="16" xfId="42" applyNumberFormat="1" applyFont="1" applyBorder="1" applyAlignment="1">
      <alignment horizontal="center" vertical="center"/>
    </xf>
    <xf numFmtId="0" fontId="70" fillId="0" borderId="25" xfId="42" applyFont="1" applyBorder="1" applyAlignment="1">
      <alignment horizontal="center" vertical="center"/>
    </xf>
    <xf numFmtId="1" fontId="26" fillId="0" borderId="21" xfId="0" applyNumberFormat="1" applyFont="1" applyBorder="1" applyAlignment="1">
      <alignment horizontal="center" vertical="center"/>
    </xf>
    <xf numFmtId="2" fontId="26" fillId="0" borderId="22" xfId="0" applyNumberFormat="1" applyFont="1" applyBorder="1" applyAlignment="1">
      <alignment horizontal="center" vertical="center"/>
    </xf>
    <xf numFmtId="1" fontId="26" fillId="0" borderId="22" xfId="0" applyNumberFormat="1" applyFont="1" applyBorder="1" applyAlignment="1">
      <alignment horizontal="center" vertical="center"/>
    </xf>
    <xf numFmtId="2" fontId="26" fillId="0" borderId="48" xfId="0" applyNumberFormat="1" applyFont="1" applyBorder="1" applyAlignment="1">
      <alignment horizontal="center" vertical="center"/>
    </xf>
    <xf numFmtId="1" fontId="26" fillId="0" borderId="20" xfId="0" applyNumberFormat="1" applyFont="1" applyBorder="1" applyAlignment="1">
      <alignment horizontal="center" vertical="center"/>
    </xf>
    <xf numFmtId="1" fontId="55" fillId="0" borderId="21" xfId="0" applyNumberFormat="1" applyFont="1" applyBorder="1" applyAlignment="1">
      <alignment horizontal="center"/>
    </xf>
    <xf numFmtId="2" fontId="56" fillId="0" borderId="21" xfId="0" applyNumberFormat="1" applyFont="1" applyBorder="1" applyAlignment="1">
      <alignment horizontal="center"/>
    </xf>
    <xf numFmtId="1" fontId="55" fillId="0" borderId="30" xfId="0" applyNumberFormat="1" applyFont="1" applyBorder="1" applyAlignment="1">
      <alignment horizontal="center"/>
    </xf>
    <xf numFmtId="1" fontId="26" fillId="0" borderId="16" xfId="0" applyNumberFormat="1" applyFont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/>
    </xf>
    <xf numFmtId="1" fontId="26" fillId="0" borderId="14" xfId="0" applyNumberFormat="1" applyFont="1" applyBorder="1" applyAlignment="1">
      <alignment horizontal="center" vertical="center"/>
    </xf>
    <xf numFmtId="2" fontId="26" fillId="0" borderId="17" xfId="0" applyNumberFormat="1" applyFont="1" applyBorder="1" applyAlignment="1">
      <alignment horizontal="center" vertical="center"/>
    </xf>
    <xf numFmtId="2" fontId="26" fillId="0" borderId="20" xfId="0" applyNumberFormat="1" applyFont="1" applyBorder="1" applyAlignment="1">
      <alignment horizontal="center" vertical="center"/>
    </xf>
    <xf numFmtId="2" fontId="55" fillId="0" borderId="16" xfId="0" applyNumberFormat="1" applyFont="1" applyBorder="1" applyAlignment="1">
      <alignment horizontal="center"/>
    </xf>
    <xf numFmtId="2" fontId="56" fillId="0" borderId="16" xfId="0" applyNumberFormat="1" applyFont="1" applyBorder="1" applyAlignment="1">
      <alignment horizontal="center"/>
    </xf>
    <xf numFmtId="2" fontId="55" fillId="0" borderId="20" xfId="0" applyNumberFormat="1" applyFont="1" applyBorder="1" applyAlignment="1">
      <alignment horizontal="center"/>
    </xf>
    <xf numFmtId="1" fontId="55" fillId="0" borderId="16" xfId="0" applyNumberFormat="1" applyFont="1" applyBorder="1" applyAlignment="1">
      <alignment horizontal="center"/>
    </xf>
    <xf numFmtId="1" fontId="56" fillId="0" borderId="16" xfId="0" applyNumberFormat="1" applyFont="1" applyBorder="1" applyAlignment="1">
      <alignment horizontal="center"/>
    </xf>
    <xf numFmtId="170" fontId="56" fillId="0" borderId="16" xfId="0" applyNumberFormat="1" applyFont="1" applyBorder="1" applyAlignment="1">
      <alignment horizontal="center"/>
    </xf>
    <xf numFmtId="170" fontId="56" fillId="0" borderId="91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2" fontId="8" fillId="0" borderId="30" xfId="0" applyNumberFormat="1" applyFont="1" applyBorder="1" applyAlignment="1">
      <alignment horizontal="center" vertical="center"/>
    </xf>
    <xf numFmtId="2" fontId="55" fillId="0" borderId="21" xfId="0" applyNumberFormat="1" applyFont="1" applyBorder="1" applyAlignment="1">
      <alignment horizontal="center"/>
    </xf>
    <xf numFmtId="1" fontId="56" fillId="0" borderId="30" xfId="0" applyNumberFormat="1" applyFont="1" applyBorder="1" applyAlignment="1">
      <alignment horizontal="center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2" fontId="8" fillId="0" borderId="20" xfId="0" applyNumberFormat="1" applyFont="1" applyBorder="1" applyAlignment="1">
      <alignment horizontal="center" vertical="center"/>
    </xf>
    <xf numFmtId="1" fontId="56" fillId="0" borderId="20" xfId="0" applyNumberFormat="1" applyFont="1" applyBorder="1" applyAlignment="1">
      <alignment horizontal="center"/>
    </xf>
    <xf numFmtId="0" fontId="81" fillId="0" borderId="18" xfId="0" applyFont="1" applyBorder="1" applyAlignment="1"/>
    <xf numFmtId="0" fontId="81" fillId="0" borderId="19" xfId="0" applyFont="1" applyBorder="1" applyAlignment="1"/>
    <xf numFmtId="2" fontId="81" fillId="0" borderId="25" xfId="0" applyNumberFormat="1" applyFont="1" applyBorder="1" applyAlignment="1"/>
    <xf numFmtId="0" fontId="55" fillId="21" borderId="146" xfId="0" applyFont="1" applyFill="1" applyBorder="1" applyAlignment="1">
      <alignment horizontal="center" vertical="center" wrapText="1"/>
    </xf>
    <xf numFmtId="0" fontId="55" fillId="22" borderId="186" xfId="0" applyFont="1" applyFill="1" applyBorder="1" applyAlignment="1">
      <alignment horizontal="center" vertical="center"/>
    </xf>
    <xf numFmtId="0" fontId="55" fillId="22" borderId="177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top" wrapText="1"/>
    </xf>
    <xf numFmtId="1" fontId="8" fillId="0" borderId="20" xfId="0" applyNumberFormat="1" applyFont="1" applyBorder="1" applyAlignment="1">
      <alignment horizontal="center"/>
    </xf>
    <xf numFmtId="1" fontId="56" fillId="0" borderId="16" xfId="0" applyNumberFormat="1" applyFont="1" applyBorder="1" applyAlignment="1">
      <alignment horizontal="center" vertical="center"/>
    </xf>
    <xf numFmtId="170" fontId="56" fillId="0" borderId="14" xfId="0" applyNumberFormat="1" applyFont="1" applyBorder="1" applyAlignment="1">
      <alignment horizontal="center" vertical="center"/>
    </xf>
    <xf numFmtId="170" fontId="56" fillId="0" borderId="17" xfId="0" applyNumberFormat="1" applyFont="1" applyBorder="1" applyAlignment="1">
      <alignment horizontal="center" vertical="center"/>
    </xf>
    <xf numFmtId="1" fontId="56" fillId="0" borderId="14" xfId="0" applyNumberFormat="1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top" wrapText="1"/>
    </xf>
    <xf numFmtId="2" fontId="26" fillId="0" borderId="20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 vertical="center"/>
    </xf>
    <xf numFmtId="1" fontId="26" fillId="0" borderId="20" xfId="0" applyNumberFormat="1" applyFont="1" applyBorder="1" applyAlignment="1">
      <alignment horizontal="center"/>
    </xf>
    <xf numFmtId="1" fontId="56" fillId="0" borderId="17" xfId="0" applyNumberFormat="1" applyFont="1" applyBorder="1" applyAlignment="1">
      <alignment horizontal="center" vertical="center"/>
    </xf>
    <xf numFmtId="49" fontId="8" fillId="0" borderId="63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1" fontId="8" fillId="0" borderId="25" xfId="0" applyNumberFormat="1" applyFont="1" applyBorder="1" applyAlignment="1">
      <alignment horizontal="center"/>
    </xf>
    <xf numFmtId="1" fontId="56" fillId="0" borderId="18" xfId="0" applyNumberFormat="1" applyFont="1" applyBorder="1" applyAlignment="1">
      <alignment horizontal="center" vertical="center"/>
    </xf>
    <xf numFmtId="170" fontId="56" fillId="0" borderId="19" xfId="0" applyNumberFormat="1" applyFont="1" applyBorder="1" applyAlignment="1">
      <alignment horizontal="center" vertical="center"/>
    </xf>
    <xf numFmtId="170" fontId="56" fillId="0" borderId="23" xfId="0" applyNumberFormat="1" applyFont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1" fontId="8" fillId="0" borderId="3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55" fillId="0" borderId="21" xfId="0" applyNumberFormat="1" applyFont="1" applyBorder="1" applyAlignment="1">
      <alignment horizontal="center" vertical="center"/>
    </xf>
    <xf numFmtId="1" fontId="55" fillId="0" borderId="22" xfId="0" applyNumberFormat="1" applyFont="1" applyBorder="1" applyAlignment="1">
      <alignment horizontal="center" vertical="center"/>
    </xf>
    <xf numFmtId="1" fontId="56" fillId="0" borderId="48" xfId="0" applyNumberFormat="1" applyFont="1" applyBorder="1" applyAlignment="1">
      <alignment horizontal="center" vertical="center"/>
    </xf>
    <xf numFmtId="0" fontId="8" fillId="0" borderId="18" xfId="0" applyFont="1" applyBorder="1" applyAlignment="1"/>
    <xf numFmtId="0" fontId="8" fillId="0" borderId="19" xfId="0" applyFont="1" applyBorder="1" applyAlignment="1"/>
    <xf numFmtId="0" fontId="8" fillId="0" borderId="19" xfId="0" applyFont="1" applyBorder="1" applyAlignment="1">
      <alignment horizontal="center"/>
    </xf>
    <xf numFmtId="0" fontId="8" fillId="0" borderId="23" xfId="0" applyFont="1" applyFill="1" applyBorder="1" applyAlignment="1" applyProtection="1">
      <alignment horizontal="left" vertical="center"/>
      <protection locked="0"/>
    </xf>
    <xf numFmtId="2" fontId="8" fillId="0" borderId="25" xfId="0" applyNumberFormat="1" applyFont="1" applyBorder="1" applyAlignment="1"/>
    <xf numFmtId="2" fontId="55" fillId="0" borderId="18" xfId="0" applyNumberFormat="1" applyFont="1" applyBorder="1" applyAlignment="1">
      <alignment horizontal="center"/>
    </xf>
    <xf numFmtId="2" fontId="55" fillId="0" borderId="19" xfId="0" applyNumberFormat="1" applyFont="1" applyBorder="1" applyAlignment="1">
      <alignment horizontal="center"/>
    </xf>
    <xf numFmtId="2" fontId="56" fillId="0" borderId="19" xfId="0" applyNumberFormat="1" applyFont="1" applyBorder="1" applyAlignment="1">
      <alignment horizontal="center"/>
    </xf>
    <xf numFmtId="2" fontId="55" fillId="0" borderId="23" xfId="0" applyNumberFormat="1" applyFont="1" applyBorder="1" applyAlignment="1">
      <alignment horizontal="center"/>
    </xf>
    <xf numFmtId="0" fontId="83" fillId="0" borderId="0" xfId="0" applyFont="1" applyAlignment="1"/>
    <xf numFmtId="0" fontId="83" fillId="0" borderId="0" xfId="0" applyFont="1" applyAlignment="1">
      <alignment horizontal="center"/>
    </xf>
    <xf numFmtId="0" fontId="84" fillId="0" borderId="0" xfId="0" applyFont="1" applyAlignment="1"/>
    <xf numFmtId="0" fontId="85" fillId="27" borderId="0" xfId="0" applyFont="1" applyFill="1" applyAlignment="1">
      <alignment horizontal="center"/>
    </xf>
    <xf numFmtId="0" fontId="85" fillId="28" borderId="187" xfId="0" applyFont="1" applyFill="1" applyBorder="1" applyAlignment="1">
      <alignment horizontal="center"/>
    </xf>
    <xf numFmtId="0" fontId="86" fillId="27" borderId="0" xfId="0" applyFont="1" applyFill="1" applyAlignment="1"/>
    <xf numFmtId="0" fontId="85" fillId="27" borderId="188" xfId="0" applyFont="1" applyFill="1" applyBorder="1" applyAlignment="1">
      <alignment horizontal="center"/>
    </xf>
    <xf numFmtId="0" fontId="86" fillId="27" borderId="188" xfId="0" applyFont="1" applyFill="1" applyBorder="1" applyAlignment="1"/>
    <xf numFmtId="0" fontId="86" fillId="27" borderId="188" xfId="0" applyFont="1" applyFill="1" applyBorder="1" applyAlignment="1">
      <alignment horizontal="center"/>
    </xf>
    <xf numFmtId="0" fontId="27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/>
    <xf numFmtId="0" fontId="87" fillId="0" borderId="0" xfId="62" applyFont="1"/>
    <xf numFmtId="0" fontId="88" fillId="0" borderId="0" xfId="62" applyFont="1"/>
    <xf numFmtId="0" fontId="23" fillId="0" borderId="0" xfId="62"/>
    <xf numFmtId="174" fontId="23" fillId="0" borderId="0" xfId="62" applyNumberFormat="1" applyAlignment="1">
      <alignment horizontal="center"/>
    </xf>
    <xf numFmtId="0" fontId="23" fillId="0" borderId="0" xfId="62" applyAlignment="1">
      <alignment horizontal="center"/>
    </xf>
    <xf numFmtId="175" fontId="23" fillId="0" borderId="0" xfId="62" applyNumberFormat="1"/>
    <xf numFmtId="176" fontId="89" fillId="0" borderId="0" xfId="0" applyNumberFormat="1" applyFont="1" applyFill="1" applyAlignment="1" applyProtection="1">
      <alignment horizontal="center"/>
    </xf>
    <xf numFmtId="0" fontId="90" fillId="0" borderId="0" xfId="0" applyFont="1" applyAlignment="1"/>
    <xf numFmtId="177" fontId="90" fillId="0" borderId="0" xfId="0" applyNumberFormat="1" applyFont="1" applyAlignment="1"/>
    <xf numFmtId="0" fontId="0" fillId="0" borderId="0" xfId="0" applyFill="1" applyAlignment="1" applyProtection="1">
      <alignment vertical="center"/>
    </xf>
    <xf numFmtId="177" fontId="0" fillId="0" borderId="0" xfId="0" applyNumberFormat="1" applyFill="1" applyAlignment="1" applyProtection="1">
      <alignment vertical="center"/>
    </xf>
    <xf numFmtId="176" fontId="89" fillId="29" borderId="192" xfId="0" applyNumberFormat="1" applyFont="1" applyFill="1" applyBorder="1" applyAlignment="1" applyProtection="1">
      <alignment horizontal="center" vertical="center" wrapText="1"/>
    </xf>
    <xf numFmtId="0" fontId="89" fillId="29" borderId="193" xfId="0" applyFont="1" applyFill="1" applyBorder="1" applyAlignment="1" applyProtection="1">
      <alignment horizontal="center" vertical="center" wrapText="1"/>
    </xf>
    <xf numFmtId="0" fontId="89" fillId="0" borderId="194" xfId="0" applyFont="1" applyFill="1" applyBorder="1" applyAlignment="1" applyProtection="1">
      <alignment horizontal="center" vertical="center"/>
    </xf>
    <xf numFmtId="0" fontId="23" fillId="0" borderId="21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75" fontId="10" fillId="0" borderId="24" xfId="0" applyNumberFormat="1" applyFont="1" applyFill="1" applyBorder="1" applyAlignment="1" applyProtection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0" fillId="0" borderId="0" xfId="0" applyFill="1" applyBorder="1" applyAlignment="1" applyProtection="1">
      <alignment vertical="center"/>
    </xf>
    <xf numFmtId="178" fontId="97" fillId="0" borderId="31" xfId="0" applyNumberFormat="1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170" fontId="98" fillId="0" borderId="31" xfId="53" applyNumberFormat="1" applyFont="1" applyBorder="1" applyAlignment="1">
      <alignment horizontal="center" vertical="center"/>
    </xf>
    <xf numFmtId="170" fontId="98" fillId="0" borderId="14" xfId="53" applyNumberFormat="1" applyFont="1" applyBorder="1" applyAlignment="1">
      <alignment horizontal="center" vertical="center"/>
    </xf>
    <xf numFmtId="170" fontId="98" fillId="22" borderId="24" xfId="53" applyNumberFormat="1" applyFont="1" applyFill="1" applyBorder="1" applyAlignment="1">
      <alignment horizontal="center" vertical="center"/>
    </xf>
    <xf numFmtId="0" fontId="99" fillId="0" borderId="115" xfId="0" applyNumberFormat="1" applyFont="1" applyBorder="1" applyAlignment="1">
      <alignment horizontal="center" vertical="center"/>
    </xf>
    <xf numFmtId="0" fontId="89" fillId="0" borderId="62" xfId="0" applyFont="1" applyFill="1" applyBorder="1" applyAlignment="1" applyProtection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175" fontId="0" fillId="0" borderId="14" xfId="0" applyNumberFormat="1" applyFill="1" applyBorder="1" applyAlignment="1" applyProtection="1">
      <alignment horizontal="center" vertical="center"/>
    </xf>
    <xf numFmtId="179" fontId="9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0" fontId="98" fillId="0" borderId="62" xfId="53" applyNumberFormat="1" applyFont="1" applyBorder="1" applyAlignment="1">
      <alignment horizontal="center" vertical="center"/>
    </xf>
    <xf numFmtId="170" fontId="98" fillId="22" borderId="14" xfId="53" applyNumberFormat="1" applyFont="1" applyFill="1" applyBorder="1" applyAlignment="1">
      <alignment horizontal="center" vertical="center"/>
    </xf>
    <xf numFmtId="0" fontId="99" fillId="0" borderId="20" xfId="0" applyNumberFormat="1" applyFont="1" applyBorder="1" applyAlignment="1">
      <alignment horizontal="center" vertical="center"/>
    </xf>
    <xf numFmtId="170" fontId="98" fillId="0" borderId="16" xfId="53" applyNumberFormat="1" applyFont="1" applyBorder="1" applyAlignment="1">
      <alignment horizontal="center" vertical="center"/>
    </xf>
    <xf numFmtId="0" fontId="0" fillId="0" borderId="62" xfId="0" applyFill="1" applyBorder="1" applyAlignment="1" applyProtection="1">
      <alignment horizontal="center" vertical="center"/>
    </xf>
    <xf numFmtId="0" fontId="99" fillId="0" borderId="25" xfId="0" applyNumberFormat="1" applyFont="1" applyBorder="1" applyAlignment="1">
      <alignment horizontal="center" vertical="center"/>
    </xf>
    <xf numFmtId="170" fontId="98" fillId="0" borderId="28" xfId="53" applyNumberFormat="1" applyFont="1" applyBorder="1" applyAlignment="1">
      <alignment horizontal="center" vertical="center"/>
    </xf>
    <xf numFmtId="0" fontId="99" fillId="0" borderId="189" xfId="0" applyNumberFormat="1" applyFont="1" applyFill="1" applyBorder="1" applyAlignment="1">
      <alignment horizontal="center" vertical="center"/>
    </xf>
    <xf numFmtId="170" fontId="98" fillId="0" borderId="195" xfId="53" applyNumberFormat="1" applyFont="1" applyBorder="1" applyAlignment="1">
      <alignment horizontal="center" vertical="center"/>
    </xf>
    <xf numFmtId="0" fontId="99" fillId="0" borderId="196" xfId="0" applyNumberFormat="1" applyFont="1" applyFill="1" applyBorder="1" applyAlignment="1">
      <alignment horizontal="center" vertical="center"/>
    </xf>
    <xf numFmtId="170" fontId="98" fillId="22" borderId="28" xfId="53" applyNumberFormat="1" applyFont="1" applyFill="1" applyBorder="1" applyAlignment="1">
      <alignment horizontal="center" vertical="center"/>
    </xf>
    <xf numFmtId="170" fontId="98" fillId="0" borderId="189" xfId="53" applyNumberFormat="1" applyFont="1" applyBorder="1" applyAlignment="1">
      <alignment horizontal="center" vertical="center"/>
    </xf>
    <xf numFmtId="0" fontId="99" fillId="0" borderId="0" xfId="0" applyNumberFormat="1" applyFont="1" applyFill="1" applyBorder="1" applyAlignment="1">
      <alignment horizontal="center" vertical="center"/>
    </xf>
    <xf numFmtId="0" fontId="0" fillId="0" borderId="197" xfId="0" applyFill="1" applyBorder="1" applyAlignment="1" applyProtection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10" fillId="0" borderId="42" xfId="0" applyFon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175" fontId="0" fillId="0" borderId="42" xfId="0" applyNumberFormat="1" applyFill="1" applyBorder="1" applyAlignment="1" applyProtection="1">
      <alignment horizontal="center" vertical="center"/>
    </xf>
    <xf numFmtId="0" fontId="10" fillId="0" borderId="124" xfId="0" applyFont="1" applyBorder="1" applyAlignment="1">
      <alignment horizontal="left" vertical="center"/>
    </xf>
    <xf numFmtId="179" fontId="97" fillId="0" borderId="123" xfId="0" applyNumberFormat="1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170" fontId="98" fillId="0" borderId="123" xfId="53" applyNumberFormat="1" applyFont="1" applyBorder="1" applyAlignment="1">
      <alignment horizontal="center" vertical="center"/>
    </xf>
    <xf numFmtId="170" fontId="98" fillId="22" borderId="195" xfId="53" applyNumberFormat="1" applyFont="1" applyFill="1" applyBorder="1" applyAlignment="1">
      <alignment horizontal="center" vertical="center"/>
    </xf>
    <xf numFmtId="170" fontId="98" fillId="0" borderId="196" xfId="53" applyNumberFormat="1" applyFont="1" applyBorder="1" applyAlignment="1">
      <alignment horizontal="center" vertical="center"/>
    </xf>
    <xf numFmtId="177" fontId="0" fillId="0" borderId="0" xfId="0" applyNumberFormat="1" applyFill="1" applyBorder="1" applyAlignment="1" applyProtection="1">
      <alignment vertical="center"/>
    </xf>
    <xf numFmtId="0" fontId="0" fillId="0" borderId="175" xfId="0" applyFill="1" applyBorder="1" applyAlignment="1" applyProtection="1">
      <alignment horizontal="center" vertical="center"/>
    </xf>
    <xf numFmtId="0" fontId="23" fillId="0" borderId="175" xfId="0" applyFont="1" applyFill="1" applyBorder="1" applyAlignment="1">
      <alignment horizontal="left" vertical="center"/>
    </xf>
    <xf numFmtId="0" fontId="0" fillId="0" borderId="175" xfId="0" applyFill="1" applyBorder="1" applyAlignment="1">
      <alignment horizontal="center" vertical="center"/>
    </xf>
    <xf numFmtId="0" fontId="10" fillId="0" borderId="175" xfId="0" applyFont="1" applyFill="1" applyBorder="1" applyAlignment="1">
      <alignment vertical="center"/>
    </xf>
    <xf numFmtId="0" fontId="10" fillId="0" borderId="175" xfId="0" applyFont="1" applyFill="1" applyBorder="1" applyAlignment="1">
      <alignment horizontal="center" vertical="center"/>
    </xf>
    <xf numFmtId="175" fontId="0" fillId="0" borderId="175" xfId="0" applyNumberFormat="1" applyFill="1" applyBorder="1" applyAlignment="1" applyProtection="1">
      <alignment horizontal="center" vertical="center"/>
    </xf>
    <xf numFmtId="0" fontId="10" fillId="0" borderId="175" xfId="0" applyFont="1" applyFill="1" applyBorder="1" applyAlignment="1">
      <alignment horizontal="left" vertical="center"/>
    </xf>
    <xf numFmtId="179" fontId="97" fillId="0" borderId="175" xfId="0" applyNumberFormat="1" applyFont="1" applyFill="1" applyBorder="1" applyAlignment="1">
      <alignment horizontal="center" vertical="center"/>
    </xf>
    <xf numFmtId="170" fontId="99" fillId="0" borderId="175" xfId="53" applyNumberFormat="1" applyFont="1" applyBorder="1" applyAlignment="1">
      <alignment horizontal="center" vertical="center"/>
    </xf>
    <xf numFmtId="170" fontId="99" fillId="0" borderId="0" xfId="53" applyNumberFormat="1" applyFont="1" applyAlignment="1">
      <alignment horizontal="center" vertical="center"/>
    </xf>
    <xf numFmtId="177" fontId="99" fillId="0" borderId="0" xfId="53" applyNumberFormat="1" applyFont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5" fontId="0" fillId="0" borderId="0" xfId="0" applyNumberForma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77" xfId="0" applyFill="1" applyBorder="1" applyAlignment="1" applyProtection="1">
      <alignment horizontal="center" vertical="center"/>
    </xf>
    <xf numFmtId="177" fontId="89" fillId="22" borderId="124" xfId="0" applyNumberFormat="1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175" fontId="0" fillId="0" borderId="22" xfId="0" applyNumberFormat="1" applyFill="1" applyBorder="1" applyAlignment="1" applyProtection="1">
      <alignment horizontal="center" vertical="center"/>
    </xf>
    <xf numFmtId="0" fontId="10" fillId="0" borderId="48" xfId="0" applyFont="1" applyBorder="1" applyAlignment="1">
      <alignment horizontal="left" vertical="center"/>
    </xf>
    <xf numFmtId="179" fontId="97" fillId="0" borderId="21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0" borderId="203" xfId="0" applyNumberFormat="1" applyFont="1" applyBorder="1" applyAlignment="1">
      <alignment horizontal="center" vertical="center"/>
    </xf>
    <xf numFmtId="180" fontId="23" fillId="0" borderId="204" xfId="0" applyNumberFormat="1" applyFont="1" applyBorder="1" applyAlignment="1">
      <alignment horizontal="center" vertical="center"/>
    </xf>
    <xf numFmtId="180" fontId="23" fillId="0" borderId="205" xfId="0" applyNumberFormat="1" applyFont="1" applyBorder="1" applyAlignment="1">
      <alignment horizontal="center" vertical="center"/>
    </xf>
    <xf numFmtId="177" fontId="97" fillId="0" borderId="48" xfId="0" applyNumberFormat="1" applyFont="1" applyBorder="1" applyAlignment="1">
      <alignment horizontal="center" vertical="center"/>
    </xf>
    <xf numFmtId="170" fontId="99" fillId="0" borderId="196" xfId="53" applyNumberFormat="1" applyFont="1" applyBorder="1" applyAlignment="1">
      <alignment horizontal="center" vertical="center"/>
    </xf>
    <xf numFmtId="0" fontId="99" fillId="0" borderId="0" xfId="53" applyFont="1" applyAlignment="1">
      <alignment vertical="center"/>
    </xf>
    <xf numFmtId="0" fontId="10" fillId="0" borderId="206" xfId="0" applyNumberFormat="1" applyFont="1" applyBorder="1" applyAlignment="1">
      <alignment horizontal="center" vertical="center"/>
    </xf>
    <xf numFmtId="177" fontId="23" fillId="0" borderId="207" xfId="0" applyNumberFormat="1" applyFont="1" applyBorder="1" applyAlignment="1">
      <alignment horizontal="center" vertical="center"/>
    </xf>
    <xf numFmtId="177" fontId="23" fillId="0" borderId="208" xfId="0" applyNumberFormat="1" applyFont="1" applyBorder="1" applyAlignment="1">
      <alignment horizontal="center" vertical="center"/>
    </xf>
    <xf numFmtId="177" fontId="97" fillId="0" borderId="17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179" fontId="97" fillId="0" borderId="18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09" xfId="0" applyNumberFormat="1" applyFont="1" applyBorder="1" applyAlignment="1">
      <alignment horizontal="center" vertical="center"/>
    </xf>
    <xf numFmtId="177" fontId="23" fillId="0" borderId="210" xfId="0" applyNumberFormat="1" applyFont="1" applyBorder="1" applyAlignment="1">
      <alignment horizontal="center" vertical="center"/>
    </xf>
    <xf numFmtId="177" fontId="23" fillId="0" borderId="211" xfId="0" applyNumberFormat="1" applyFont="1" applyBorder="1" applyAlignment="1">
      <alignment horizontal="center" vertical="center"/>
    </xf>
    <xf numFmtId="177" fontId="97" fillId="0" borderId="23" xfId="0" applyNumberFormat="1" applyFont="1" applyBorder="1" applyAlignment="1">
      <alignment horizontal="center" vertical="center"/>
    </xf>
    <xf numFmtId="170" fontId="93" fillId="0" borderId="0" xfId="53" applyNumberFormat="1" applyFont="1" applyAlignment="1">
      <alignment horizontal="center" vertical="center"/>
    </xf>
    <xf numFmtId="0" fontId="23" fillId="0" borderId="14" xfId="0" applyFont="1" applyBorder="1" applyAlignment="1">
      <alignment horizontal="left" vertical="center"/>
    </xf>
    <xf numFmtId="0" fontId="0" fillId="0" borderId="21" xfId="0" applyFill="1" applyBorder="1" applyAlignment="1" applyProtection="1">
      <alignment horizontal="center" vertical="center"/>
    </xf>
    <xf numFmtId="0" fontId="23" fillId="0" borderId="22" xfId="0" applyFont="1" applyBorder="1" applyAlignment="1">
      <alignment horizontal="left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175" fontId="0" fillId="0" borderId="19" xfId="0" applyNumberFormat="1" applyFill="1" applyBorder="1" applyAlignment="1" applyProtection="1">
      <alignment horizontal="center" vertical="center"/>
    </xf>
    <xf numFmtId="0" fontId="53" fillId="24" borderId="0" xfId="40" applyFont="1" applyFill="1"/>
    <xf numFmtId="0" fontId="38" fillId="0" borderId="0" xfId="0" applyFont="1" applyBorder="1" applyAlignment="1">
      <alignment horizontal="center" vertical="center"/>
    </xf>
    <xf numFmtId="0" fontId="101" fillId="30" borderId="126" xfId="0" applyFont="1" applyFill="1" applyBorder="1" applyAlignment="1">
      <alignment horizontal="center" vertical="center" wrapText="1"/>
    </xf>
    <xf numFmtId="0" fontId="101" fillId="30" borderId="138" xfId="0" applyFont="1" applyFill="1" applyBorder="1" applyAlignment="1">
      <alignment vertical="center" wrapText="1"/>
    </xf>
    <xf numFmtId="169" fontId="101" fillId="30" borderId="126" xfId="0" applyNumberFormat="1" applyFont="1" applyFill="1" applyBorder="1" applyAlignment="1">
      <alignment horizontal="center" vertical="center" wrapText="1"/>
    </xf>
    <xf numFmtId="0" fontId="101" fillId="30" borderId="126" xfId="0" applyFont="1" applyFill="1" applyBorder="1" applyAlignment="1">
      <alignment horizontal="center" vertical="center"/>
    </xf>
    <xf numFmtId="49" fontId="101" fillId="0" borderId="126" xfId="0" applyNumberFormat="1" applyFont="1" applyFill="1" applyBorder="1" applyAlignment="1" applyProtection="1">
      <alignment horizontal="center" vertical="center"/>
      <protection locked="0"/>
    </xf>
    <xf numFmtId="0" fontId="26" fillId="0" borderId="138" xfId="0" applyFont="1" applyBorder="1">
      <alignment vertical="top" wrapText="1"/>
    </xf>
    <xf numFmtId="0" fontId="26" fillId="0" borderId="126" xfId="0" applyFont="1" applyBorder="1" applyAlignment="1">
      <alignment horizontal="center" vertical="top" wrapText="1"/>
    </xf>
    <xf numFmtId="0" fontId="26" fillId="0" borderId="126" xfId="0" applyFont="1" applyFill="1" applyBorder="1" applyAlignment="1" applyProtection="1">
      <alignment horizontal="center" vertical="center"/>
      <protection locked="0"/>
    </xf>
    <xf numFmtId="0" fontId="26" fillId="0" borderId="126" xfId="0" applyFont="1" applyFill="1" applyBorder="1" applyAlignment="1" applyProtection="1">
      <alignment horizontal="left" vertical="center"/>
      <protection locked="0"/>
    </xf>
    <xf numFmtId="2" fontId="26" fillId="0" borderId="126" xfId="0" applyNumberFormat="1" applyFont="1" applyBorder="1" applyAlignment="1">
      <alignment horizontal="center"/>
    </xf>
    <xf numFmtId="0" fontId="102" fillId="0" borderId="0" xfId="0" applyFont="1" applyAlignment="1"/>
    <xf numFmtId="2" fontId="26" fillId="31" borderId="126" xfId="0" applyNumberFormat="1" applyFont="1" applyFill="1" applyBorder="1" applyAlignment="1">
      <alignment horizontal="center"/>
    </xf>
    <xf numFmtId="0" fontId="26" fillId="0" borderId="138" xfId="0" applyFont="1" applyFill="1" applyBorder="1">
      <alignment vertical="top" wrapText="1"/>
    </xf>
    <xf numFmtId="0" fontId="26" fillId="0" borderId="126" xfId="0" applyFont="1" applyBorder="1" applyAlignment="1">
      <alignment horizontal="center"/>
    </xf>
    <xf numFmtId="49" fontId="26" fillId="0" borderId="126" xfId="0" applyNumberFormat="1" applyFont="1" applyFill="1" applyBorder="1" applyAlignment="1" applyProtection="1">
      <alignment horizontal="center" vertical="center"/>
      <protection locked="0"/>
    </xf>
    <xf numFmtId="49" fontId="26" fillId="31" borderId="126" xfId="0" applyNumberFormat="1" applyFont="1" applyFill="1" applyBorder="1" applyAlignment="1" applyProtection="1">
      <alignment horizontal="center" vertical="center"/>
      <protection locked="0"/>
    </xf>
    <xf numFmtId="0" fontId="26" fillId="31" borderId="138" xfId="0" applyFont="1" applyFill="1" applyBorder="1">
      <alignment vertical="top" wrapText="1"/>
    </xf>
    <xf numFmtId="0" fontId="26" fillId="31" borderId="126" xfId="0" applyFont="1" applyFill="1" applyBorder="1" applyAlignment="1">
      <alignment horizontal="center" vertical="top" wrapText="1"/>
    </xf>
    <xf numFmtId="0" fontId="26" fillId="31" borderId="126" xfId="0" applyFont="1" applyFill="1" applyBorder="1" applyAlignment="1" applyProtection="1">
      <alignment horizontal="center" vertical="center"/>
      <protection locked="0"/>
    </xf>
    <xf numFmtId="0" fontId="26" fillId="31" borderId="126" xfId="0" applyFont="1" applyFill="1" applyBorder="1" applyAlignment="1" applyProtection="1">
      <alignment horizontal="left" vertical="center"/>
      <protection locked="0"/>
    </xf>
    <xf numFmtId="0" fontId="102" fillId="31" borderId="0" xfId="0" applyFont="1" applyFill="1" applyAlignment="1"/>
    <xf numFmtId="170" fontId="26" fillId="31" borderId="126" xfId="0" applyNumberFormat="1" applyFont="1" applyFill="1" applyBorder="1" applyAlignment="1">
      <alignment horizontal="center"/>
    </xf>
    <xf numFmtId="170" fontId="26" fillId="0" borderId="126" xfId="0" applyNumberFormat="1" applyFont="1" applyBorder="1" applyAlignment="1">
      <alignment horizontal="center"/>
    </xf>
    <xf numFmtId="10" fontId="26" fillId="0" borderId="126" xfId="0" applyNumberFormat="1" applyFont="1" applyBorder="1" applyAlignment="1">
      <alignment horizontal="center"/>
    </xf>
    <xf numFmtId="0" fontId="103" fillId="32" borderId="138" xfId="0" applyFont="1" applyFill="1" applyBorder="1" applyAlignment="1">
      <alignment vertical="center"/>
    </xf>
    <xf numFmtId="0" fontId="0" fillId="0" borderId="138" xfId="0" applyBorder="1" applyAlignment="1">
      <alignment horizontal="center"/>
    </xf>
    <xf numFmtId="170" fontId="0" fillId="0" borderId="138" xfId="0" applyNumberFormat="1" applyBorder="1" applyAlignment="1">
      <alignment horizontal="center"/>
    </xf>
    <xf numFmtId="170" fontId="26" fillId="0" borderId="126" xfId="0" applyNumberFormat="1" applyFont="1" applyFill="1" applyBorder="1" applyAlignment="1">
      <alignment horizontal="center"/>
    </xf>
    <xf numFmtId="0" fontId="0" fillId="31" borderId="138" xfId="0" applyFill="1" applyBorder="1" applyAlignment="1">
      <alignment horizontal="center"/>
    </xf>
    <xf numFmtId="0" fontId="102" fillId="0" borderId="212" xfId="0" applyFont="1" applyBorder="1" applyAlignment="1"/>
    <xf numFmtId="0" fontId="101" fillId="32" borderId="126" xfId="0" applyFont="1" applyFill="1" applyBorder="1" applyAlignment="1">
      <alignment horizontal="center" vertical="center"/>
    </xf>
    <xf numFmtId="2" fontId="102" fillId="0" borderId="0" xfId="0" applyNumberFormat="1" applyFont="1" applyAlignment="1"/>
    <xf numFmtId="0" fontId="26" fillId="31" borderId="213" xfId="0" applyFont="1" applyFill="1" applyBorder="1" applyAlignment="1">
      <alignment horizontal="center" vertical="center"/>
    </xf>
    <xf numFmtId="0" fontId="26" fillId="31" borderId="126" xfId="0" applyFont="1" applyFill="1" applyBorder="1" applyAlignment="1">
      <alignment horizontal="center" vertical="center"/>
    </xf>
    <xf numFmtId="0" fontId="26" fillId="0" borderId="213" xfId="0" applyFont="1" applyBorder="1" applyAlignment="1">
      <alignment horizontal="center" vertical="center"/>
    </xf>
    <xf numFmtId="0" fontId="26" fillId="0" borderId="138" xfId="0" applyFont="1" applyBorder="1" applyAlignment="1">
      <alignment vertical="center" wrapText="1"/>
    </xf>
    <xf numFmtId="0" fontId="26" fillId="0" borderId="126" xfId="0" applyFont="1" applyFill="1" applyBorder="1" applyAlignment="1" applyProtection="1">
      <alignment horizontal="left" vertical="center" wrapText="1"/>
      <protection locked="0"/>
    </xf>
    <xf numFmtId="2" fontId="26" fillId="0" borderId="126" xfId="0" applyNumberFormat="1" applyFont="1" applyBorder="1" applyAlignment="1">
      <alignment horizontal="center" vertical="center"/>
    </xf>
    <xf numFmtId="2" fontId="26" fillId="31" borderId="126" xfId="0" applyNumberFormat="1" applyFont="1" applyFill="1" applyBorder="1" applyAlignment="1">
      <alignment horizontal="center" vertical="center"/>
    </xf>
    <xf numFmtId="0" fontId="26" fillId="0" borderId="126" xfId="0" applyFont="1" applyBorder="1" applyAlignment="1">
      <alignment horizontal="center" vertical="center"/>
    </xf>
    <xf numFmtId="2" fontId="102" fillId="0" borderId="0" xfId="0" applyNumberFormat="1" applyFont="1" applyAlignment="1">
      <alignment vertical="center"/>
    </xf>
    <xf numFmtId="0" fontId="26" fillId="31" borderId="138" xfId="0" applyFont="1" applyFill="1" applyBorder="1" applyAlignment="1"/>
    <xf numFmtId="0" fontId="26" fillId="31" borderId="126" xfId="0" applyFont="1" applyFill="1" applyBorder="1" applyAlignment="1">
      <alignment horizontal="center"/>
    </xf>
    <xf numFmtId="2" fontId="102" fillId="31" borderId="0" xfId="0" applyNumberFormat="1" applyFont="1" applyFill="1" applyAlignment="1"/>
    <xf numFmtId="0" fontId="26" fillId="0" borderId="126" xfId="0" applyFont="1" applyFill="1" applyBorder="1" applyAlignment="1" applyProtection="1">
      <alignment horizontal="center" vertical="center" wrapText="1"/>
      <protection locked="0"/>
    </xf>
    <xf numFmtId="170" fontId="26" fillId="0" borderId="126" xfId="0" applyNumberFormat="1" applyFont="1" applyBorder="1" applyAlignment="1">
      <alignment horizontal="center" vertical="center"/>
    </xf>
    <xf numFmtId="181" fontId="26" fillId="31" borderId="126" xfId="0" applyNumberFormat="1" applyFont="1" applyFill="1" applyBorder="1" applyAlignment="1">
      <alignment horizontal="center" vertical="center"/>
    </xf>
    <xf numFmtId="181" fontId="26" fillId="0" borderId="126" xfId="0" applyNumberFormat="1" applyFont="1" applyBorder="1" applyAlignment="1">
      <alignment horizontal="center" vertical="center"/>
    </xf>
    <xf numFmtId="0" fontId="26" fillId="0" borderId="126" xfId="0" applyFont="1" applyBorder="1">
      <alignment vertical="top" wrapText="1"/>
    </xf>
    <xf numFmtId="0" fontId="26" fillId="0" borderId="126" xfId="0" applyFont="1" applyBorder="1" applyAlignment="1">
      <alignment horizontal="center" wrapText="1"/>
    </xf>
    <xf numFmtId="0" fontId="26" fillId="0" borderId="126" xfId="0" applyFont="1" applyBorder="1" applyAlignment="1">
      <alignment horizontal="center" vertical="center" wrapText="1"/>
    </xf>
    <xf numFmtId="181" fontId="102" fillId="0" borderId="0" xfId="0" applyNumberFormat="1" applyFont="1" applyAlignment="1"/>
    <xf numFmtId="181" fontId="26" fillId="0" borderId="126" xfId="0" applyNumberFormat="1" applyFont="1" applyFill="1" applyBorder="1" applyAlignment="1">
      <alignment horizontal="center" vertical="center"/>
    </xf>
    <xf numFmtId="0" fontId="55" fillId="21" borderId="187" xfId="0" applyFont="1" applyFill="1" applyBorder="1" applyAlignment="1">
      <alignment horizontal="center" vertical="center" wrapText="1"/>
    </xf>
    <xf numFmtId="0" fontId="55" fillId="21" borderId="187" xfId="0" applyFont="1" applyFill="1" applyBorder="1" applyAlignment="1">
      <alignment horizontal="center" vertical="center"/>
    </xf>
    <xf numFmtId="0" fontId="55" fillId="22" borderId="187" xfId="0" applyFont="1" applyFill="1" applyBorder="1" applyAlignment="1">
      <alignment horizontal="center" vertical="center" wrapText="1"/>
    </xf>
    <xf numFmtId="0" fontId="55" fillId="22" borderId="146" xfId="0" applyFont="1" applyFill="1" applyBorder="1" applyAlignment="1">
      <alignment horizontal="center" vertical="center"/>
    </xf>
    <xf numFmtId="0" fontId="55" fillId="22" borderId="173" xfId="0" applyFont="1" applyFill="1" applyBorder="1" applyAlignment="1">
      <alignment horizontal="center" vertical="center"/>
    </xf>
    <xf numFmtId="0" fontId="56" fillId="0" borderId="22" xfId="0" quotePrefix="1" applyNumberFormat="1" applyFont="1" applyFill="1" applyBorder="1" applyAlignment="1" applyProtection="1">
      <alignment horizontal="center" vertical="center"/>
      <protection locked="0"/>
    </xf>
    <xf numFmtId="170" fontId="55" fillId="0" borderId="30" xfId="0" applyNumberFormat="1" applyFont="1" applyBorder="1" applyAlignment="1">
      <alignment horizontal="center"/>
    </xf>
    <xf numFmtId="170" fontId="56" fillId="0" borderId="30" xfId="0" applyNumberFormat="1" applyFont="1" applyBorder="1" applyAlignment="1">
      <alignment horizontal="center"/>
    </xf>
    <xf numFmtId="170" fontId="56" fillId="0" borderId="86" xfId="0" applyNumberFormat="1" applyFont="1" applyBorder="1" applyAlignment="1">
      <alignment horizontal="center"/>
    </xf>
    <xf numFmtId="170" fontId="56" fillId="0" borderId="22" xfId="0" applyNumberFormat="1" applyFont="1" applyBorder="1" applyAlignment="1">
      <alignment horizontal="center"/>
    </xf>
    <xf numFmtId="170" fontId="56" fillId="33" borderId="22" xfId="0" applyNumberFormat="1" applyFont="1" applyFill="1" applyBorder="1" applyAlignment="1">
      <alignment horizontal="center"/>
    </xf>
    <xf numFmtId="170" fontId="56" fillId="0" borderId="90" xfId="0" applyNumberFormat="1" applyFont="1" applyBorder="1" applyAlignment="1">
      <alignment horizontal="center"/>
    </xf>
    <xf numFmtId="0" fontId="56" fillId="0" borderId="214" xfId="0" applyFont="1" applyFill="1" applyBorder="1">
      <alignment vertical="top" wrapText="1"/>
    </xf>
    <xf numFmtId="0" fontId="56" fillId="0" borderId="188" xfId="0" applyFont="1" applyBorder="1" applyAlignment="1">
      <alignment horizontal="center"/>
    </xf>
    <xf numFmtId="0" fontId="56" fillId="0" borderId="188" xfId="0" quotePrefix="1" applyNumberFormat="1" applyFont="1" applyFill="1" applyBorder="1" applyAlignment="1" applyProtection="1">
      <alignment horizontal="center" vertical="center"/>
      <protection locked="0"/>
    </xf>
    <xf numFmtId="170" fontId="55" fillId="0" borderId="20" xfId="0" applyNumberFormat="1" applyFont="1" applyBorder="1" applyAlignment="1">
      <alignment horizontal="center"/>
    </xf>
    <xf numFmtId="170" fontId="56" fillId="0" borderId="20" xfId="0" applyNumberFormat="1" applyFont="1" applyBorder="1" applyAlignment="1">
      <alignment horizontal="center"/>
    </xf>
    <xf numFmtId="170" fontId="56" fillId="0" borderId="214" xfId="0" applyNumberFormat="1" applyFont="1" applyBorder="1" applyAlignment="1">
      <alignment horizontal="center"/>
    </xf>
    <xf numFmtId="170" fontId="56" fillId="0" borderId="188" xfId="0" applyNumberFormat="1" applyFont="1" applyBorder="1" applyAlignment="1">
      <alignment horizontal="center"/>
    </xf>
    <xf numFmtId="170" fontId="56" fillId="33" borderId="188" xfId="0" applyNumberFormat="1" applyFont="1" applyFill="1" applyBorder="1" applyAlignment="1">
      <alignment horizontal="center"/>
    </xf>
    <xf numFmtId="170" fontId="56" fillId="0" borderId="215" xfId="0" applyNumberFormat="1" applyFont="1" applyBorder="1" applyAlignment="1">
      <alignment horizontal="center"/>
    </xf>
    <xf numFmtId="0" fontId="56" fillId="0" borderId="214" xfId="0" applyFont="1" applyBorder="1">
      <alignment vertical="top" wrapText="1"/>
    </xf>
    <xf numFmtId="0" fontId="56" fillId="0" borderId="188" xfId="0" applyFont="1" applyBorder="1" applyAlignment="1">
      <alignment horizontal="center" vertical="top" wrapText="1"/>
    </xf>
    <xf numFmtId="170" fontId="56" fillId="33" borderId="214" xfId="0" applyNumberFormat="1" applyFont="1" applyFill="1" applyBorder="1" applyAlignment="1">
      <alignment horizontal="center"/>
    </xf>
    <xf numFmtId="170" fontId="56" fillId="33" borderId="215" xfId="0" applyNumberFormat="1" applyFont="1" applyFill="1" applyBorder="1" applyAlignment="1">
      <alignment horizontal="center"/>
    </xf>
    <xf numFmtId="0" fontId="56" fillId="0" borderId="214" xfId="0" applyFont="1" applyBorder="1" applyAlignment="1"/>
    <xf numFmtId="0" fontId="56" fillId="25" borderId="188" xfId="0" applyFont="1" applyFill="1" applyBorder="1" applyAlignment="1">
      <alignment horizontal="center" vertical="top" wrapText="1"/>
    </xf>
    <xf numFmtId="0" fontId="56" fillId="25" borderId="188" xfId="0" applyFont="1" applyFill="1" applyBorder="1" applyAlignment="1">
      <alignment horizontal="center"/>
    </xf>
    <xf numFmtId="0" fontId="56" fillId="0" borderId="19" xfId="0" quotePrefix="1" applyNumberFormat="1" applyFont="1" applyFill="1" applyBorder="1" applyAlignment="1" applyProtection="1">
      <alignment horizontal="center" vertical="center"/>
      <protection locked="0"/>
    </xf>
    <xf numFmtId="170" fontId="56" fillId="0" borderId="25" xfId="0" applyNumberFormat="1" applyFont="1" applyBorder="1" applyAlignment="1">
      <alignment horizontal="center"/>
    </xf>
    <xf numFmtId="170" fontId="56" fillId="0" borderId="88" xfId="0" applyNumberFormat="1" applyFont="1" applyBorder="1" applyAlignment="1">
      <alignment horizontal="center"/>
    </xf>
    <xf numFmtId="170" fontId="56" fillId="0" borderId="92" xfId="0" applyNumberFormat="1" applyFont="1" applyBorder="1" applyAlignment="1">
      <alignment horizontal="center"/>
    </xf>
    <xf numFmtId="0" fontId="8" fillId="0" borderId="23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55" fillId="23" borderId="6" xfId="0" applyFont="1" applyFill="1" applyBorder="1" applyAlignment="1">
      <alignment horizontal="center" vertical="center" wrapText="1"/>
    </xf>
    <xf numFmtId="0" fontId="55" fillId="23" borderId="216" xfId="0" applyFont="1" applyFill="1" applyBorder="1" applyAlignment="1">
      <alignment vertical="center" wrapText="1"/>
    </xf>
    <xf numFmtId="173" fontId="55" fillId="23" borderId="217" xfId="0" applyNumberFormat="1" applyFont="1" applyFill="1" applyBorder="1" applyAlignment="1">
      <alignment horizontal="center" vertical="center" wrapText="1"/>
    </xf>
    <xf numFmtId="0" fontId="55" fillId="23" borderId="217" xfId="0" applyFont="1" applyFill="1" applyBorder="1" applyAlignment="1">
      <alignment horizontal="center" vertical="center" wrapText="1"/>
    </xf>
    <xf numFmtId="0" fontId="55" fillId="23" borderId="218" xfId="0" applyFont="1" applyFill="1" applyBorder="1" applyAlignment="1">
      <alignment horizontal="center" vertical="center" wrapText="1"/>
    </xf>
    <xf numFmtId="0" fontId="55" fillId="23" borderId="6" xfId="0" applyFont="1" applyFill="1" applyBorder="1" applyAlignment="1">
      <alignment horizontal="center" vertical="center"/>
    </xf>
    <xf numFmtId="0" fontId="55" fillId="23" borderId="219" xfId="0" applyFont="1" applyFill="1" applyBorder="1" applyAlignment="1">
      <alignment horizontal="center" vertical="center"/>
    </xf>
    <xf numFmtId="0" fontId="55" fillId="23" borderId="216" xfId="0" applyFont="1" applyFill="1" applyBorder="1" applyAlignment="1">
      <alignment horizontal="center" vertical="center"/>
    </xf>
    <xf numFmtId="0" fontId="55" fillId="23" borderId="217" xfId="0" applyFont="1" applyFill="1" applyBorder="1" applyAlignment="1">
      <alignment horizontal="center" vertical="center"/>
    </xf>
    <xf numFmtId="0" fontId="55" fillId="23" borderId="220" xfId="0" applyFont="1" applyFill="1" applyBorder="1" applyAlignment="1">
      <alignment horizontal="center" vertical="center"/>
    </xf>
    <xf numFmtId="49" fontId="55" fillId="0" borderId="221" xfId="0" applyNumberFormat="1" applyFont="1" applyFill="1" applyBorder="1" applyAlignment="1" applyProtection="1">
      <alignment horizontal="center" vertical="center"/>
      <protection locked="0"/>
    </xf>
    <xf numFmtId="0" fontId="56" fillId="0" borderId="32" xfId="0" applyFont="1" applyBorder="1">
      <alignment vertical="top" wrapText="1"/>
    </xf>
    <xf numFmtId="0" fontId="56" fillId="0" borderId="2" xfId="0" applyFont="1" applyBorder="1" applyAlignment="1">
      <alignment horizontal="center" vertical="top" wrapText="1"/>
    </xf>
    <xf numFmtId="0" fontId="56" fillId="0" borderId="2" xfId="0" applyNumberFormat="1" applyFont="1" applyFill="1" applyBorder="1" applyAlignment="1" applyProtection="1">
      <alignment horizontal="center" vertical="center"/>
      <protection locked="0"/>
    </xf>
    <xf numFmtId="0" fontId="56" fillId="0" borderId="3" xfId="0" applyFont="1" applyFill="1" applyBorder="1" applyAlignment="1" applyProtection="1">
      <alignment horizontal="left" vertical="center"/>
      <protection locked="0"/>
    </xf>
    <xf numFmtId="2" fontId="56" fillId="0" borderId="222" xfId="0" applyNumberFormat="1" applyFont="1" applyBorder="1" applyAlignment="1">
      <alignment horizontal="center"/>
    </xf>
    <xf numFmtId="2" fontId="55" fillId="0" borderId="223" xfId="0" applyNumberFormat="1" applyFont="1" applyBorder="1" applyAlignment="1">
      <alignment horizontal="center"/>
    </xf>
    <xf numFmtId="2" fontId="55" fillId="0" borderId="32" xfId="0" applyNumberFormat="1" applyFont="1" applyBorder="1" applyAlignment="1">
      <alignment horizontal="center"/>
    </xf>
    <xf numFmtId="2" fontId="56" fillId="0" borderId="32" xfId="0" applyNumberFormat="1" applyFont="1" applyBorder="1" applyAlignment="1">
      <alignment horizontal="center"/>
    </xf>
    <xf numFmtId="2" fontId="55" fillId="0" borderId="2" xfId="0" applyNumberFormat="1" applyFont="1" applyBorder="1" applyAlignment="1">
      <alignment horizontal="center"/>
    </xf>
    <xf numFmtId="2" fontId="56" fillId="0" borderId="2" xfId="0" applyNumberFormat="1" applyFont="1" applyBorder="1" applyAlignment="1">
      <alignment horizontal="center"/>
    </xf>
    <xf numFmtId="2" fontId="55" fillId="0" borderId="224" xfId="0" applyNumberFormat="1" applyFont="1" applyBorder="1" applyAlignment="1">
      <alignment horizontal="center"/>
    </xf>
    <xf numFmtId="49" fontId="55" fillId="0" borderId="222" xfId="0" applyNumberFormat="1" applyFont="1" applyFill="1" applyBorder="1" applyAlignment="1" applyProtection="1">
      <alignment horizontal="center" vertical="center"/>
      <protection locked="0"/>
    </xf>
    <xf numFmtId="2" fontId="56" fillId="0" borderId="223" xfId="0" applyNumberFormat="1" applyFont="1" applyBorder="1" applyAlignment="1">
      <alignment horizontal="center"/>
    </xf>
    <xf numFmtId="2" fontId="56" fillId="0" borderId="224" xfId="0" applyNumberFormat="1" applyFont="1" applyBorder="1" applyAlignment="1">
      <alignment horizontal="center"/>
    </xf>
    <xf numFmtId="49" fontId="56" fillId="0" borderId="222" xfId="0" applyNumberFormat="1" applyFont="1" applyFill="1" applyBorder="1" applyAlignment="1" applyProtection="1">
      <alignment horizontal="center" vertical="center"/>
      <protection locked="0"/>
    </xf>
    <xf numFmtId="0" fontId="56" fillId="0" borderId="2" xfId="0" applyFont="1" applyBorder="1" applyAlignment="1">
      <alignment horizontal="center"/>
    </xf>
    <xf numFmtId="0" fontId="54" fillId="0" borderId="2" xfId="0" applyFont="1" applyBorder="1" applyAlignment="1">
      <alignment horizontal="center" vertical="top" wrapText="1"/>
    </xf>
    <xf numFmtId="0" fontId="56" fillId="0" borderId="225" xfId="0" applyNumberFormat="1" applyFont="1" applyFill="1" applyBorder="1" applyAlignment="1" applyProtection="1">
      <alignment horizontal="center" vertical="center"/>
      <protection locked="0"/>
    </xf>
    <xf numFmtId="0" fontId="56" fillId="0" borderId="32" xfId="0" applyFont="1" applyBorder="1" applyAlignment="1"/>
    <xf numFmtId="49" fontId="56" fillId="0" borderId="226" xfId="0" applyNumberFormat="1" applyFont="1" applyFill="1" applyBorder="1" applyAlignment="1" applyProtection="1">
      <alignment horizontal="center" vertical="center"/>
      <protection locked="0"/>
    </xf>
    <xf numFmtId="0" fontId="56" fillId="0" borderId="83" xfId="0" applyFont="1" applyBorder="1">
      <alignment vertical="top" wrapText="1"/>
    </xf>
    <xf numFmtId="0" fontId="56" fillId="0" borderId="69" xfId="0" applyFont="1" applyBorder="1" applyAlignment="1">
      <alignment horizontal="center" vertical="top" wrapText="1"/>
    </xf>
    <xf numFmtId="0" fontId="56" fillId="0" borderId="69" xfId="0" applyNumberFormat="1" applyFont="1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 applyProtection="1">
      <alignment horizontal="left" vertical="center"/>
      <protection locked="0"/>
    </xf>
    <xf numFmtId="170" fontId="56" fillId="0" borderId="226" xfId="0" applyNumberFormat="1" applyFont="1" applyBorder="1" applyAlignment="1">
      <alignment horizontal="center"/>
    </xf>
    <xf numFmtId="170" fontId="56" fillId="0" borderId="227" xfId="0" applyNumberFormat="1" applyFont="1" applyBorder="1" applyAlignment="1">
      <alignment horizontal="center"/>
    </xf>
    <xf numFmtId="170" fontId="56" fillId="0" borderId="83" xfId="0" applyNumberFormat="1" applyFont="1" applyBorder="1" applyAlignment="1">
      <alignment horizontal="center"/>
    </xf>
    <xf numFmtId="170" fontId="56" fillId="0" borderId="69" xfId="0" applyNumberFormat="1" applyFont="1" applyBorder="1" applyAlignment="1">
      <alignment horizontal="center"/>
    </xf>
    <xf numFmtId="170" fontId="56" fillId="0" borderId="228" xfId="0" applyNumberFormat="1" applyFont="1" applyBorder="1" applyAlignment="1">
      <alignment horizontal="center"/>
    </xf>
    <xf numFmtId="49" fontId="55" fillId="0" borderId="221" xfId="0" applyNumberFormat="1" applyFont="1" applyBorder="1" applyAlignment="1" applyProtection="1">
      <alignment horizontal="center" vertical="center"/>
      <protection locked="0"/>
    </xf>
    <xf numFmtId="0" fontId="56" fillId="0" borderId="84" xfId="0" applyFont="1" applyBorder="1">
      <alignment vertical="top" wrapText="1"/>
    </xf>
    <xf numFmtId="0" fontId="56" fillId="0" borderId="68" xfId="0" applyFont="1" applyBorder="1" applyAlignment="1">
      <alignment horizontal="center" vertical="top" wrapText="1"/>
    </xf>
    <xf numFmtId="0" fontId="56" fillId="0" borderId="68" xfId="0" applyFont="1" applyBorder="1" applyAlignment="1" applyProtection="1">
      <alignment horizontal="center" vertical="center"/>
      <protection locked="0"/>
    </xf>
    <xf numFmtId="0" fontId="56" fillId="0" borderId="9" xfId="0" applyFont="1" applyBorder="1" applyAlignment="1" applyProtection="1">
      <alignment horizontal="left" vertical="center"/>
      <protection locked="0"/>
    </xf>
    <xf numFmtId="2" fontId="56" fillId="0" borderId="221" xfId="0" applyNumberFormat="1" applyFont="1" applyBorder="1" applyAlignment="1">
      <alignment horizontal="center"/>
    </xf>
    <xf numFmtId="2" fontId="56" fillId="0" borderId="229" xfId="0" applyNumberFormat="1" applyFont="1" applyBorder="1" applyAlignment="1">
      <alignment horizontal="center"/>
    </xf>
    <xf numFmtId="2" fontId="55" fillId="0" borderId="84" xfId="0" applyNumberFormat="1" applyFont="1" applyBorder="1" applyAlignment="1">
      <alignment horizontal="center"/>
    </xf>
    <xf numFmtId="2" fontId="56" fillId="0" borderId="68" xfId="0" applyNumberFormat="1" applyFont="1" applyBorder="1" applyAlignment="1">
      <alignment horizontal="center"/>
    </xf>
    <xf numFmtId="2" fontId="55" fillId="0" borderId="68" xfId="0" applyNumberFormat="1" applyFont="1" applyBorder="1" applyAlignment="1">
      <alignment horizontal="center"/>
    </xf>
    <xf numFmtId="2" fontId="55" fillId="0" borderId="230" xfId="0" applyNumberFormat="1" applyFont="1" applyBorder="1" applyAlignment="1">
      <alignment horizontal="center"/>
    </xf>
    <xf numFmtId="49" fontId="55" fillId="0" borderId="222" xfId="0" applyNumberFormat="1" applyFont="1" applyBorder="1" applyAlignment="1" applyProtection="1">
      <alignment horizontal="center" vertical="center"/>
      <protection locked="0"/>
    </xf>
    <xf numFmtId="0" fontId="56" fillId="0" borderId="2" xfId="0" applyFont="1" applyBorder="1" applyAlignment="1" applyProtection="1">
      <alignment horizontal="center" vertical="center"/>
      <protection locked="0"/>
    </xf>
    <xf numFmtId="0" fontId="56" fillId="0" borderId="3" xfId="0" applyFont="1" applyBorder="1" applyAlignment="1" applyProtection="1">
      <alignment horizontal="left" vertical="center"/>
      <protection locked="0"/>
    </xf>
    <xf numFmtId="0" fontId="56" fillId="0" borderId="225" xfId="0" applyFont="1" applyBorder="1" applyAlignment="1" applyProtection="1">
      <alignment horizontal="center" vertical="center"/>
      <protection locked="0"/>
    </xf>
    <xf numFmtId="49" fontId="56" fillId="0" borderId="222" xfId="0" applyNumberFormat="1" applyFont="1" applyBorder="1" applyAlignment="1" applyProtection="1">
      <alignment horizontal="center" vertical="center"/>
      <protection locked="0"/>
    </xf>
    <xf numFmtId="49" fontId="56" fillId="0" borderId="226" xfId="0" applyNumberFormat="1" applyFont="1" applyBorder="1" applyAlignment="1" applyProtection="1">
      <alignment horizontal="center" vertical="center"/>
      <protection locked="0"/>
    </xf>
    <xf numFmtId="0" fontId="56" fillId="0" borderId="69" xfId="0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left" vertical="center"/>
      <protection locked="0"/>
    </xf>
    <xf numFmtId="2" fontId="56" fillId="0" borderId="230" xfId="0" applyNumberFormat="1" applyFont="1" applyBorder="1" applyAlignment="1">
      <alignment horizontal="center"/>
    </xf>
    <xf numFmtId="2" fontId="55" fillId="0" borderId="229" xfId="0" applyNumberFormat="1" applyFont="1" applyBorder="1" applyAlignment="1">
      <alignment horizontal="center"/>
    </xf>
    <xf numFmtId="2" fontId="56" fillId="0" borderId="84" xfId="0" applyNumberFormat="1" applyFont="1" applyBorder="1" applyAlignment="1">
      <alignment horizontal="center"/>
    </xf>
    <xf numFmtId="0" fontId="55" fillId="23" borderId="231" xfId="0" applyFont="1" applyFill="1" applyBorder="1" applyAlignment="1">
      <alignment horizontal="center" vertical="center" wrapText="1"/>
    </xf>
    <xf numFmtId="0" fontId="55" fillId="23" borderId="232" xfId="0" applyFont="1" applyFill="1" applyBorder="1" applyAlignment="1">
      <alignment vertical="center" wrapText="1"/>
    </xf>
    <xf numFmtId="173" fontId="55" fillId="23" borderId="233" xfId="0" applyNumberFormat="1" applyFont="1" applyFill="1" applyBorder="1" applyAlignment="1">
      <alignment horizontal="center" vertical="center" wrapText="1"/>
    </xf>
    <xf numFmtId="0" fontId="55" fillId="23" borderId="233" xfId="0" applyFont="1" applyFill="1" applyBorder="1" applyAlignment="1">
      <alignment horizontal="center" vertical="center" wrapText="1"/>
    </xf>
    <xf numFmtId="0" fontId="55" fillId="23" borderId="234" xfId="0" applyFont="1" applyFill="1" applyBorder="1" applyAlignment="1">
      <alignment horizontal="center" vertical="center" wrapText="1"/>
    </xf>
    <xf numFmtId="0" fontId="55" fillId="23" borderId="235" xfId="0" applyFont="1" applyFill="1" applyBorder="1" applyAlignment="1">
      <alignment horizontal="center" vertical="center"/>
    </xf>
    <xf numFmtId="0" fontId="55" fillId="23" borderId="236" xfId="0" applyFont="1" applyFill="1" applyBorder="1" applyAlignment="1">
      <alignment horizontal="center" vertical="center"/>
    </xf>
    <xf numFmtId="0" fontId="55" fillId="23" borderId="232" xfId="0" applyFont="1" applyFill="1" applyBorder="1" applyAlignment="1">
      <alignment horizontal="center" vertical="center"/>
    </xf>
    <xf numFmtId="0" fontId="55" fillId="23" borderId="233" xfId="0" applyFont="1" applyFill="1" applyBorder="1" applyAlignment="1">
      <alignment horizontal="center" vertical="center"/>
    </xf>
    <xf numFmtId="0" fontId="55" fillId="23" borderId="237" xfId="0" applyFont="1" applyFill="1" applyBorder="1" applyAlignment="1">
      <alignment horizontal="center" vertical="center"/>
    </xf>
    <xf numFmtId="0" fontId="105" fillId="23" borderId="236" xfId="0" applyFont="1" applyFill="1" applyBorder="1" applyAlignment="1">
      <alignment horizontal="center" vertical="center"/>
    </xf>
    <xf numFmtId="0" fontId="105" fillId="23" borderId="235" xfId="0" applyFont="1" applyFill="1" applyBorder="1" applyAlignment="1">
      <alignment horizontal="center" vertical="center"/>
    </xf>
    <xf numFmtId="0" fontId="55" fillId="23" borderId="238" xfId="0" applyFont="1" applyFill="1" applyBorder="1" applyAlignment="1">
      <alignment horizontal="center" vertical="center"/>
    </xf>
    <xf numFmtId="49" fontId="55" fillId="0" borderId="239" xfId="0" applyNumberFormat="1" applyFont="1" applyBorder="1" applyAlignment="1" applyProtection="1">
      <alignment horizontal="center" vertical="center"/>
      <protection locked="0"/>
    </xf>
    <xf numFmtId="0" fontId="56" fillId="0" borderId="84" xfId="0" applyFont="1" applyBorder="1" applyAlignment="1">
      <alignment horizontal="center" vertical="top" wrapText="1"/>
    </xf>
    <xf numFmtId="0" fontId="56" fillId="0" borderId="9" xfId="0" applyFont="1" applyBorder="1" applyAlignment="1" applyProtection="1">
      <alignment horizontal="center" vertical="center"/>
      <protection locked="0"/>
    </xf>
    <xf numFmtId="2" fontId="56" fillId="0" borderId="24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56" fillId="0" borderId="241" xfId="0" applyNumberFormat="1" applyFont="1" applyBorder="1" applyAlignment="1">
      <alignment horizontal="center"/>
    </xf>
    <xf numFmtId="2" fontId="56" fillId="0" borderId="242" xfId="0" applyNumberFormat="1" applyFont="1" applyBorder="1" applyAlignment="1">
      <alignment horizontal="center"/>
    </xf>
    <xf numFmtId="2" fontId="55" fillId="0" borderId="243" xfId="0" applyNumberFormat="1" applyFont="1" applyBorder="1" applyAlignment="1">
      <alignment horizontal="center"/>
    </xf>
    <xf numFmtId="2" fontId="55" fillId="0" borderId="244" xfId="0" applyNumberFormat="1" applyFont="1" applyBorder="1" applyAlignment="1">
      <alignment horizontal="center"/>
    </xf>
    <xf numFmtId="49" fontId="55" fillId="0" borderId="245" xfId="0" applyNumberFormat="1" applyFont="1" applyBorder="1" applyAlignment="1" applyProtection="1">
      <alignment horizontal="center" vertical="center"/>
      <protection locked="0"/>
    </xf>
    <xf numFmtId="0" fontId="56" fillId="0" borderId="32" xfId="0" applyFont="1" applyBorder="1" applyAlignment="1">
      <alignment horizontal="center" vertical="top" wrapText="1"/>
    </xf>
    <xf numFmtId="0" fontId="56" fillId="0" borderId="3" xfId="0" applyFont="1" applyBorder="1" applyAlignment="1" applyProtection="1">
      <alignment horizontal="center" vertical="center"/>
      <protection locked="0"/>
    </xf>
    <xf numFmtId="2" fontId="56" fillId="0" borderId="246" xfId="0" applyNumberFormat="1" applyFont="1" applyBorder="1" applyAlignment="1">
      <alignment horizontal="center"/>
    </xf>
    <xf numFmtId="2" fontId="55" fillId="0" borderId="241" xfId="0" applyNumberFormat="1" applyFont="1" applyBorder="1" applyAlignment="1">
      <alignment horizontal="center"/>
    </xf>
    <xf numFmtId="2" fontId="56" fillId="0" borderId="247" xfId="0" applyNumberFormat="1" applyFont="1" applyBorder="1" applyAlignment="1">
      <alignment horizontal="center"/>
    </xf>
    <xf numFmtId="2" fontId="55" fillId="0" borderId="248" xfId="0" applyNumberFormat="1" applyFont="1" applyBorder="1" applyAlignment="1">
      <alignment horizontal="center"/>
    </xf>
    <xf numFmtId="2" fontId="55" fillId="0" borderId="247" xfId="0" applyNumberFormat="1" applyFont="1" applyBorder="1" applyAlignment="1">
      <alignment horizontal="center"/>
    </xf>
    <xf numFmtId="2" fontId="55" fillId="0" borderId="249" xfId="0" applyNumberFormat="1" applyFont="1" applyBorder="1" applyAlignment="1">
      <alignment horizontal="center"/>
    </xf>
    <xf numFmtId="49" fontId="56" fillId="0" borderId="245" xfId="0" applyNumberFormat="1" applyFont="1" applyBorder="1" applyAlignment="1" applyProtection="1">
      <alignment horizontal="center" vertical="center"/>
      <protection locked="0"/>
    </xf>
    <xf numFmtId="2" fontId="55" fillId="34" borderId="247" xfId="0" applyNumberFormat="1" applyFont="1" applyFill="1" applyBorder="1" applyAlignment="1">
      <alignment horizontal="center"/>
    </xf>
    <xf numFmtId="2" fontId="56" fillId="34" borderId="247" xfId="0" applyNumberFormat="1" applyFont="1" applyFill="1" applyBorder="1" applyAlignment="1">
      <alignment horizontal="center"/>
    </xf>
    <xf numFmtId="2" fontId="55" fillId="0" borderId="250" xfId="0" applyNumberFormat="1" applyFont="1" applyBorder="1" applyAlignment="1">
      <alignment horizontal="center"/>
    </xf>
    <xf numFmtId="2" fontId="56" fillId="0" borderId="251" xfId="0" applyNumberFormat="1" applyFont="1" applyBorder="1" applyAlignment="1">
      <alignment horizontal="center"/>
    </xf>
    <xf numFmtId="2" fontId="55" fillId="34" borderId="223" xfId="0" applyNumberFormat="1" applyFont="1" applyFill="1" applyBorder="1" applyAlignment="1">
      <alignment horizontal="center"/>
    </xf>
    <xf numFmtId="2" fontId="56" fillId="34" borderId="32" xfId="0" applyNumberFormat="1" applyFont="1" applyFill="1" applyBorder="1" applyAlignment="1">
      <alignment horizontal="center"/>
    </xf>
    <xf numFmtId="2" fontId="55" fillId="34" borderId="32" xfId="0" applyNumberFormat="1" applyFont="1" applyFill="1" applyBorder="1" applyAlignment="1">
      <alignment horizontal="center"/>
    </xf>
    <xf numFmtId="2" fontId="56" fillId="34" borderId="223" xfId="0" applyNumberFormat="1" applyFont="1" applyFill="1" applyBorder="1" applyAlignment="1">
      <alignment horizontal="center"/>
    </xf>
    <xf numFmtId="0" fontId="56" fillId="0" borderId="32" xfId="0" applyFont="1" applyBorder="1" applyAlignment="1">
      <alignment horizontal="center"/>
    </xf>
    <xf numFmtId="49" fontId="56" fillId="0" borderId="252" xfId="0" applyNumberFormat="1" applyFont="1" applyBorder="1" applyAlignment="1" applyProtection="1">
      <alignment horizontal="center" vertical="center"/>
      <protection locked="0"/>
    </xf>
    <xf numFmtId="0" fontId="56" fillId="0" borderId="253" xfId="0" applyFont="1" applyBorder="1" applyAlignment="1">
      <alignment horizontal="center"/>
    </xf>
    <xf numFmtId="0" fontId="56" fillId="0" borderId="254" xfId="0" applyFont="1" applyBorder="1" applyAlignment="1">
      <alignment horizontal="center"/>
    </xf>
    <xf numFmtId="2" fontId="56" fillId="0" borderId="255" xfId="0" applyNumberFormat="1" applyFont="1" applyBorder="1" applyAlignment="1">
      <alignment horizontal="center"/>
    </xf>
    <xf numFmtId="2" fontId="56" fillId="0" borderId="250" xfId="0" applyNumberFormat="1" applyFont="1" applyBorder="1" applyAlignment="1">
      <alignment horizontal="center"/>
    </xf>
    <xf numFmtId="2" fontId="56" fillId="0" borderId="253" xfId="0" applyNumberFormat="1" applyFont="1" applyBorder="1" applyAlignment="1">
      <alignment horizontal="center"/>
    </xf>
    <xf numFmtId="2" fontId="56" fillId="0" borderId="254" xfId="0" applyNumberFormat="1" applyFont="1" applyBorder="1" applyAlignment="1">
      <alignment horizontal="center"/>
    </xf>
    <xf numFmtId="2" fontId="56" fillId="0" borderId="256" xfId="0" applyNumberFormat="1" applyFont="1" applyBorder="1" applyAlignment="1">
      <alignment horizontal="center"/>
    </xf>
    <xf numFmtId="2" fontId="56" fillId="34" borderId="257" xfId="0" applyNumberFormat="1" applyFont="1" applyFill="1" applyBorder="1" applyAlignment="1">
      <alignment horizontal="center"/>
    </xf>
    <xf numFmtId="2" fontId="56" fillId="34" borderId="253" xfId="0" applyNumberFormat="1" applyFont="1" applyFill="1" applyBorder="1" applyAlignment="1">
      <alignment horizontal="center"/>
    </xf>
    <xf numFmtId="2" fontId="56" fillId="34" borderId="25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69" fontId="44" fillId="18" borderId="128" xfId="0" applyNumberFormat="1" applyFont="1" applyFill="1" applyBorder="1" applyAlignment="1">
      <alignment horizontal="center" vertical="center" wrapText="1"/>
    </xf>
    <xf numFmtId="0" fontId="46" fillId="0" borderId="133" xfId="0" applyFont="1" applyBorder="1" applyAlignment="1">
      <alignment horizontal="center" vertical="top" wrapText="1"/>
    </xf>
    <xf numFmtId="0" fontId="106" fillId="0" borderId="134" xfId="0" applyFont="1" applyBorder="1" applyAlignment="1">
      <alignment horizontal="center" vertical="top" wrapText="1"/>
    </xf>
    <xf numFmtId="0" fontId="106" fillId="0" borderId="135" xfId="0" applyFont="1" applyBorder="1" applyAlignment="1">
      <alignment horizontal="left" vertical="center"/>
    </xf>
    <xf numFmtId="170" fontId="46" fillId="0" borderId="132" xfId="0" applyNumberFormat="1" applyFont="1" applyBorder="1" applyAlignment="1">
      <alignment horizontal="center"/>
    </xf>
    <xf numFmtId="170" fontId="46" fillId="0" borderId="136" xfId="0" applyNumberFormat="1" applyFont="1" applyBorder="1" applyAlignment="1">
      <alignment horizontal="center"/>
    </xf>
    <xf numFmtId="170" fontId="46" fillId="0" borderId="258" xfId="0" applyNumberFormat="1" applyFont="1" applyBorder="1" applyAlignment="1">
      <alignment horizontal="center"/>
    </xf>
    <xf numFmtId="0" fontId="46" fillId="0" borderId="138" xfId="0" applyFont="1" applyBorder="1" applyAlignment="1">
      <alignment horizontal="center"/>
    </xf>
    <xf numFmtId="0" fontId="106" fillId="0" borderId="126" xfId="0" applyFont="1" applyBorder="1" applyAlignment="1">
      <alignment horizontal="center"/>
    </xf>
    <xf numFmtId="0" fontId="106" fillId="0" borderId="139" xfId="0" applyFont="1" applyBorder="1" applyAlignment="1">
      <alignment horizontal="left" vertical="center"/>
    </xf>
    <xf numFmtId="170" fontId="46" fillId="0" borderId="259" xfId="0" applyNumberFormat="1" applyFont="1" applyBorder="1" applyAlignment="1">
      <alignment horizontal="center"/>
    </xf>
    <xf numFmtId="0" fontId="46" fillId="0" borderId="138" xfId="0" applyFont="1" applyBorder="1" applyAlignment="1">
      <alignment horizontal="center" vertical="top" wrapText="1"/>
    </xf>
    <xf numFmtId="0" fontId="106" fillId="0" borderId="126" xfId="0" applyFont="1" applyBorder="1" applyAlignment="1">
      <alignment horizontal="center" vertical="top" wrapText="1"/>
    </xf>
    <xf numFmtId="0" fontId="46" fillId="0" borderId="142" xfId="0" applyFont="1" applyBorder="1" applyAlignment="1">
      <alignment horizontal="center" vertical="top" wrapText="1"/>
    </xf>
    <xf numFmtId="0" fontId="106" fillId="0" borderId="143" xfId="0" applyFont="1" applyBorder="1" applyAlignment="1">
      <alignment horizontal="center" vertical="top" wrapText="1"/>
    </xf>
    <xf numFmtId="0" fontId="106" fillId="0" borderId="144" xfId="0" applyFont="1" applyBorder="1" applyAlignment="1">
      <alignment horizontal="left" vertical="center"/>
    </xf>
    <xf numFmtId="170" fontId="46" fillId="0" borderId="260" xfId="0" applyNumberFormat="1" applyFont="1" applyBorder="1" applyAlignment="1">
      <alignment horizontal="center"/>
    </xf>
    <xf numFmtId="0" fontId="69" fillId="0" borderId="0" xfId="0" applyFont="1" applyAlignment="1">
      <alignment horizontal="center" vertical="center"/>
    </xf>
    <xf numFmtId="0" fontId="55" fillId="22" borderId="173" xfId="0" applyNumberFormat="1" applyFont="1" applyFill="1" applyBorder="1" applyAlignment="1">
      <alignment horizontal="center" vertical="center"/>
    </xf>
    <xf numFmtId="0" fontId="56" fillId="0" borderId="21" xfId="0" applyNumberFormat="1" applyFont="1" applyBorder="1" applyAlignment="1">
      <alignment horizontal="center"/>
    </xf>
    <xf numFmtId="0" fontId="56" fillId="0" borderId="22" xfId="0" applyNumberFormat="1" applyFont="1" applyBorder="1" applyAlignment="1">
      <alignment horizontal="center"/>
    </xf>
    <xf numFmtId="0" fontId="56" fillId="0" borderId="90" xfId="0" applyNumberFormat="1" applyFont="1" applyBorder="1" applyAlignment="1">
      <alignment horizontal="center"/>
    </xf>
    <xf numFmtId="0" fontId="107" fillId="0" borderId="90" xfId="0" applyNumberFormat="1" applyFont="1" applyBorder="1" applyAlignment="1">
      <alignment horizontal="center"/>
    </xf>
    <xf numFmtId="0" fontId="55" fillId="0" borderId="90" xfId="0" applyNumberFormat="1" applyFont="1" applyBorder="1" applyAlignment="1">
      <alignment horizontal="center"/>
    </xf>
    <xf numFmtId="0" fontId="56" fillId="0" borderId="188" xfId="0" applyNumberFormat="1" applyFont="1" applyFill="1" applyBorder="1" applyAlignment="1" applyProtection="1">
      <alignment horizontal="center" vertical="center"/>
      <protection locked="0"/>
    </xf>
    <xf numFmtId="0" fontId="56" fillId="0" borderId="16" xfId="0" applyNumberFormat="1" applyFont="1" applyBorder="1" applyAlignment="1">
      <alignment horizontal="center"/>
    </xf>
    <xf numFmtId="0" fontId="56" fillId="0" borderId="188" xfId="0" applyNumberFormat="1" applyFont="1" applyBorder="1" applyAlignment="1">
      <alignment horizontal="center"/>
    </xf>
    <xf numFmtId="0" fontId="107" fillId="0" borderId="188" xfId="0" applyNumberFormat="1" applyFont="1" applyBorder="1" applyAlignment="1">
      <alignment horizontal="center"/>
    </xf>
    <xf numFmtId="0" fontId="56" fillId="0" borderId="215" xfId="0" applyNumberFormat="1" applyFont="1" applyBorder="1" applyAlignment="1">
      <alignment horizontal="center"/>
    </xf>
    <xf numFmtId="0" fontId="55" fillId="0" borderId="215" xfId="0" applyNumberFormat="1" applyFont="1" applyBorder="1" applyAlignment="1">
      <alignment horizontal="center"/>
    </xf>
    <xf numFmtId="0" fontId="55" fillId="0" borderId="188" xfId="0" applyFont="1" applyBorder="1" applyAlignment="1">
      <alignment horizontal="center" vertical="top" wrapText="1"/>
    </xf>
    <xf numFmtId="0" fontId="107" fillId="0" borderId="215" xfId="0" applyNumberFormat="1" applyFont="1" applyBorder="1" applyAlignment="1">
      <alignment horizontal="center"/>
    </xf>
    <xf numFmtId="0" fontId="55" fillId="0" borderId="16" xfId="0" applyNumberFormat="1" applyFont="1" applyBorder="1" applyAlignment="1">
      <alignment horizontal="center"/>
    </xf>
    <xf numFmtId="0" fontId="55" fillId="0" borderId="188" xfId="0" applyNumberFormat="1" applyFont="1" applyBorder="1" applyAlignment="1">
      <alignment horizontal="center"/>
    </xf>
    <xf numFmtId="170" fontId="55" fillId="0" borderId="215" xfId="0" applyNumberFormat="1" applyFont="1" applyBorder="1" applyAlignment="1">
      <alignment horizontal="center"/>
    </xf>
    <xf numFmtId="170" fontId="56" fillId="0" borderId="18" xfId="0" applyNumberFormat="1" applyFont="1" applyBorder="1" applyAlignment="1">
      <alignment horizontal="center"/>
    </xf>
    <xf numFmtId="0" fontId="70" fillId="0" borderId="0" xfId="42" applyFont="1" applyAlignment="1">
      <alignment vertical="center"/>
    </xf>
    <xf numFmtId="0" fontId="108" fillId="0" borderId="0" xfId="0" applyFont="1" applyAlignment="1"/>
    <xf numFmtId="0" fontId="71" fillId="25" borderId="187" xfId="42" applyFont="1" applyFill="1" applyBorder="1" applyAlignment="1">
      <alignment horizontal="center" vertical="center" wrapText="1"/>
    </xf>
    <xf numFmtId="0" fontId="2" fillId="25" borderId="172" xfId="42" applyFont="1" applyFill="1" applyBorder="1" applyAlignment="1">
      <alignment horizontal="left" vertical="center" wrapText="1"/>
    </xf>
    <xf numFmtId="0" fontId="2" fillId="25" borderId="261" xfId="42" applyFont="1" applyFill="1" applyBorder="1" applyAlignment="1">
      <alignment horizontal="center" vertical="center" wrapText="1"/>
    </xf>
    <xf numFmtId="49" fontId="2" fillId="25" borderId="105" xfId="42" applyNumberFormat="1" applyFont="1" applyFill="1" applyBorder="1" applyAlignment="1">
      <alignment horizontal="center" vertical="center" wrapText="1"/>
    </xf>
    <xf numFmtId="0" fontId="2" fillId="25" borderId="105" xfId="42" applyFont="1" applyFill="1" applyBorder="1" applyAlignment="1">
      <alignment horizontal="center" vertical="center" wrapText="1"/>
    </xf>
    <xf numFmtId="0" fontId="2" fillId="25" borderId="146" xfId="42" applyFont="1" applyFill="1" applyBorder="1" applyAlignment="1">
      <alignment horizontal="center" vertical="center" wrapText="1"/>
    </xf>
    <xf numFmtId="0" fontId="2" fillId="25" borderId="106" xfId="42" applyFont="1" applyFill="1" applyBorder="1" applyAlignment="1">
      <alignment horizontal="left" vertical="center"/>
    </xf>
    <xf numFmtId="0" fontId="70" fillId="0" borderId="0" xfId="42" applyFont="1" applyAlignment="1">
      <alignment horizontal="center" vertical="center" wrapText="1"/>
    </xf>
    <xf numFmtId="0" fontId="70" fillId="25" borderId="173" xfId="42" applyFont="1" applyFill="1" applyBorder="1" applyAlignment="1">
      <alignment horizontal="center" vertical="center" wrapText="1"/>
    </xf>
    <xf numFmtId="0" fontId="70" fillId="25" borderId="187" xfId="42" applyFont="1" applyFill="1" applyBorder="1" applyAlignment="1">
      <alignment horizontal="center" vertical="center" wrapText="1"/>
    </xf>
    <xf numFmtId="0" fontId="71" fillId="0" borderId="30" xfId="42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9" fillId="0" borderId="86" xfId="0" applyFont="1" applyBorder="1" applyAlignment="1"/>
    <xf numFmtId="49" fontId="110" fillId="0" borderId="22" xfId="0" applyNumberFormat="1" applyFont="1" applyBorder="1" applyAlignment="1">
      <alignment horizontal="center" vertical="center"/>
    </xf>
    <xf numFmtId="49" fontId="110" fillId="0" borderId="22" xfId="0" applyNumberFormat="1" applyFont="1" applyBorder="1" applyAlignment="1">
      <alignment vertical="center"/>
    </xf>
    <xf numFmtId="0" fontId="110" fillId="0" borderId="48" xfId="0" applyFont="1" applyBorder="1" applyAlignment="1"/>
    <xf numFmtId="2" fontId="110" fillId="0" borderId="31" xfId="0" applyNumberFormat="1" applyFont="1" applyFill="1" applyBorder="1" applyAlignment="1">
      <alignment horizontal="center" vertical="center"/>
    </xf>
    <xf numFmtId="2" fontId="109" fillId="0" borderId="89" xfId="0" applyNumberFormat="1" applyFont="1" applyFill="1" applyBorder="1" applyAlignment="1">
      <alignment horizontal="center" vertical="center"/>
    </xf>
    <xf numFmtId="2" fontId="111" fillId="35" borderId="31" xfId="0" applyNumberFormat="1" applyFont="1" applyFill="1" applyBorder="1" applyAlignment="1">
      <alignment horizontal="center" vertical="center"/>
    </xf>
    <xf numFmtId="2" fontId="111" fillId="35" borderId="89" xfId="0" applyNumberFormat="1" applyFont="1" applyFill="1" applyBorder="1" applyAlignment="1">
      <alignment horizontal="center" vertical="center"/>
    </xf>
    <xf numFmtId="2" fontId="109" fillId="0" borderId="262" xfId="0" applyNumberFormat="1" applyFont="1" applyFill="1" applyBorder="1" applyAlignment="1">
      <alignment horizontal="center" vertical="center"/>
    </xf>
    <xf numFmtId="2" fontId="70" fillId="0" borderId="115" xfId="42" applyNumberFormat="1" applyFont="1" applyBorder="1" applyAlignment="1">
      <alignment horizontal="center"/>
    </xf>
    <xf numFmtId="0" fontId="110" fillId="0" borderId="31" xfId="0" applyFont="1" applyFill="1" applyBorder="1" applyAlignment="1">
      <alignment horizontal="center"/>
    </xf>
    <xf numFmtId="2" fontId="109" fillId="0" borderId="89" xfId="0" applyNumberFormat="1" applyFont="1" applyFill="1" applyBorder="1" applyAlignment="1">
      <alignment horizontal="center"/>
    </xf>
    <xf numFmtId="2" fontId="111" fillId="35" borderId="31" xfId="0" applyNumberFormat="1" applyFont="1" applyFill="1" applyBorder="1" applyAlignment="1">
      <alignment horizontal="center"/>
    </xf>
    <xf numFmtId="2" fontId="111" fillId="35" borderId="57" xfId="0" applyNumberFormat="1" applyFont="1" applyFill="1" applyBorder="1" applyAlignment="1">
      <alignment horizontal="center"/>
    </xf>
    <xf numFmtId="2" fontId="109" fillId="0" borderId="115" xfId="0" applyNumberFormat="1" applyFont="1" applyFill="1" applyBorder="1" applyAlignment="1">
      <alignment horizontal="center"/>
    </xf>
    <xf numFmtId="0" fontId="71" fillId="0" borderId="115" xfId="42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9" fillId="0" borderId="214" xfId="0" applyFont="1" applyBorder="1" applyAlignment="1"/>
    <xf numFmtId="0" fontId="72" fillId="0" borderId="188" xfId="42" applyFont="1" applyBorder="1" applyAlignment="1">
      <alignment horizontal="center" vertical="center" wrapText="1"/>
    </xf>
    <xf numFmtId="49" fontId="110" fillId="0" borderId="188" xfId="0" applyNumberFormat="1" applyFont="1" applyBorder="1" applyAlignment="1">
      <alignment horizontal="center" vertical="center"/>
    </xf>
    <xf numFmtId="49" fontId="110" fillId="0" borderId="188" xfId="0" applyNumberFormat="1" applyFont="1" applyBorder="1" applyAlignment="1">
      <alignment vertical="center"/>
    </xf>
    <xf numFmtId="49" fontId="110" fillId="0" borderId="17" xfId="0" applyNumberFormat="1" applyFont="1" applyBorder="1" applyAlignment="1">
      <alignment horizontal="left" vertical="center"/>
    </xf>
    <xf numFmtId="2" fontId="110" fillId="0" borderId="16" xfId="0" applyNumberFormat="1" applyFont="1" applyFill="1" applyBorder="1" applyAlignment="1">
      <alignment horizontal="center" vertical="center"/>
    </xf>
    <xf numFmtId="0" fontId="109" fillId="0" borderId="17" xfId="0" applyFont="1" applyFill="1" applyBorder="1" applyAlignment="1">
      <alignment horizontal="center" vertical="center"/>
    </xf>
    <xf numFmtId="2" fontId="109" fillId="0" borderId="17" xfId="0" applyNumberFormat="1" applyFont="1" applyFill="1" applyBorder="1" applyAlignment="1">
      <alignment horizontal="center" vertical="center"/>
    </xf>
    <xf numFmtId="2" fontId="111" fillId="35" borderId="16" xfId="0" applyNumberFormat="1" applyFont="1" applyFill="1" applyBorder="1" applyAlignment="1">
      <alignment horizontal="center" vertical="center"/>
    </xf>
    <xf numFmtId="0" fontId="111" fillId="35" borderId="17" xfId="0" applyFont="1" applyFill="1" applyBorder="1" applyAlignment="1">
      <alignment horizontal="center" vertical="center"/>
    </xf>
    <xf numFmtId="2" fontId="109" fillId="0" borderId="215" xfId="0" applyNumberFormat="1" applyFont="1" applyFill="1" applyBorder="1" applyAlignment="1">
      <alignment horizontal="center" vertical="center"/>
    </xf>
    <xf numFmtId="2" fontId="70" fillId="0" borderId="20" xfId="42" applyNumberFormat="1" applyFont="1" applyBorder="1" applyAlignment="1">
      <alignment horizontal="center"/>
    </xf>
    <xf numFmtId="0" fontId="111" fillId="35" borderId="16" xfId="0" applyFont="1" applyFill="1" applyBorder="1" applyAlignment="1">
      <alignment horizontal="center"/>
    </xf>
    <xf numFmtId="0" fontId="111" fillId="35" borderId="17" xfId="0" applyFont="1" applyFill="1" applyBorder="1" applyAlignment="1">
      <alignment horizontal="center"/>
    </xf>
    <xf numFmtId="2" fontId="110" fillId="0" borderId="16" xfId="0" applyNumberFormat="1" applyFont="1" applyFill="1" applyBorder="1" applyAlignment="1">
      <alignment horizontal="center"/>
    </xf>
    <xf numFmtId="0" fontId="109" fillId="0" borderId="263" xfId="0" applyFont="1" applyFill="1" applyBorder="1" applyAlignment="1">
      <alignment horizontal="center"/>
    </xf>
    <xf numFmtId="2" fontId="109" fillId="0" borderId="20" xfId="0" applyNumberFormat="1" applyFont="1" applyFill="1" applyBorder="1" applyAlignment="1">
      <alignment horizontal="center"/>
    </xf>
    <xf numFmtId="0" fontId="71" fillId="0" borderId="185" xfId="42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9" fillId="0" borderId="88" xfId="0" applyFont="1" applyBorder="1" applyAlignment="1"/>
    <xf numFmtId="49" fontId="110" fillId="0" borderId="19" xfId="0" applyNumberFormat="1" applyFont="1" applyBorder="1" applyAlignment="1">
      <alignment horizontal="center" vertical="center"/>
    </xf>
    <xf numFmtId="49" fontId="110" fillId="0" borderId="19" xfId="0" applyNumberFormat="1" applyFont="1" applyBorder="1" applyAlignment="1">
      <alignment vertical="center"/>
    </xf>
    <xf numFmtId="49" fontId="110" fillId="0" borderId="23" xfId="0" applyNumberFormat="1" applyFont="1" applyBorder="1" applyAlignment="1">
      <alignment horizontal="left" vertical="center"/>
    </xf>
    <xf numFmtId="0" fontId="111" fillId="35" borderId="16" xfId="0" applyFont="1" applyFill="1" applyBorder="1" applyAlignment="1">
      <alignment horizontal="center" vertical="center"/>
    </xf>
    <xf numFmtId="0" fontId="110" fillId="0" borderId="16" xfId="0" applyFont="1" applyFill="1" applyBorder="1" applyAlignment="1">
      <alignment horizontal="center"/>
    </xf>
    <xf numFmtId="0" fontId="109" fillId="0" borderId="17" xfId="0" applyFont="1" applyFill="1" applyBorder="1" applyAlignment="1">
      <alignment horizontal="center"/>
    </xf>
    <xf numFmtId="2" fontId="111" fillId="35" borderId="16" xfId="0" applyNumberFormat="1" applyFont="1" applyFill="1" applyBorder="1" applyAlignment="1">
      <alignment horizontal="center"/>
    </xf>
    <xf numFmtId="0" fontId="111" fillId="35" borderId="263" xfId="0" applyFont="1" applyFill="1" applyBorder="1" applyAlignment="1">
      <alignment horizontal="center"/>
    </xf>
    <xf numFmtId="0" fontId="8" fillId="0" borderId="115" xfId="42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110" fillId="0" borderId="264" xfId="0" applyFont="1" applyBorder="1" applyAlignment="1"/>
    <xf numFmtId="0" fontId="72" fillId="0" borderId="24" xfId="42" applyFont="1" applyBorder="1" applyAlignment="1">
      <alignment horizontal="center" vertical="center" wrapText="1"/>
    </xf>
    <xf numFmtId="49" fontId="110" fillId="0" borderId="24" xfId="0" applyNumberFormat="1" applyFont="1" applyBorder="1" applyAlignment="1">
      <alignment horizontal="center" vertical="center"/>
    </xf>
    <xf numFmtId="49" fontId="110" fillId="0" borderId="24" xfId="0" applyNumberFormat="1" applyFont="1" applyBorder="1" applyAlignment="1">
      <alignment vertical="center"/>
    </xf>
    <xf numFmtId="49" fontId="110" fillId="0" borderId="89" xfId="0" applyNumberFormat="1" applyFont="1" applyBorder="1" applyAlignment="1">
      <alignment horizontal="left" vertical="center"/>
    </xf>
    <xf numFmtId="0" fontId="110" fillId="0" borderId="17" xfId="0" applyFont="1" applyFill="1" applyBorder="1" applyAlignment="1">
      <alignment horizontal="center" vertical="center"/>
    </xf>
    <xf numFmtId="0" fontId="110" fillId="0" borderId="16" xfId="0" applyFont="1" applyFill="1" applyBorder="1" applyAlignment="1">
      <alignment horizontal="center" vertical="center"/>
    </xf>
    <xf numFmtId="2" fontId="109" fillId="0" borderId="263" xfId="0" applyNumberFormat="1" applyFont="1" applyFill="1" applyBorder="1" applyAlignment="1">
      <alignment horizontal="center"/>
    </xf>
    <xf numFmtId="0" fontId="0" fillId="0" borderId="265" xfId="0" applyBorder="1" applyAlignment="1">
      <alignment horizontal="center" vertical="center"/>
    </xf>
    <xf numFmtId="0" fontId="110" fillId="0" borderId="266" xfId="0" applyFont="1" applyBorder="1" applyAlignment="1"/>
    <xf numFmtId="0" fontId="72" fillId="0" borderId="267" xfId="42" applyFont="1" applyBorder="1" applyAlignment="1">
      <alignment horizontal="center" vertical="center" wrapText="1"/>
    </xf>
    <xf numFmtId="49" fontId="110" fillId="0" borderId="267" xfId="0" applyNumberFormat="1" applyFont="1" applyBorder="1" applyAlignment="1">
      <alignment horizontal="center" vertical="center"/>
    </xf>
    <xf numFmtId="49" fontId="110" fillId="0" borderId="267" xfId="0" applyNumberFormat="1" applyFont="1" applyBorder="1" applyAlignment="1">
      <alignment vertical="center"/>
    </xf>
    <xf numFmtId="49" fontId="110" fillId="0" borderId="268" xfId="0" applyNumberFormat="1" applyFont="1" applyBorder="1" applyAlignment="1">
      <alignment horizontal="left" vertical="center"/>
    </xf>
    <xf numFmtId="0" fontId="70" fillId="0" borderId="20" xfId="42" applyFont="1" applyBorder="1" applyAlignment="1">
      <alignment horizontal="center"/>
    </xf>
    <xf numFmtId="0" fontId="110" fillId="0" borderId="263" xfId="0" applyFont="1" applyFill="1" applyBorder="1" applyAlignment="1">
      <alignment horizontal="center"/>
    </xf>
    <xf numFmtId="0" fontId="109" fillId="0" borderId="20" xfId="0" applyFont="1" applyFill="1" applyBorder="1" applyAlignment="1">
      <alignment horizontal="center"/>
    </xf>
    <xf numFmtId="0" fontId="110" fillId="0" borderId="214" xfId="0" applyFont="1" applyBorder="1" applyAlignment="1"/>
    <xf numFmtId="2" fontId="110" fillId="0" borderId="17" xfId="0" applyNumberFormat="1" applyFont="1" applyFill="1" applyBorder="1" applyAlignment="1">
      <alignment horizontal="center" vertical="center"/>
    </xf>
    <xf numFmtId="2" fontId="111" fillId="35" borderId="17" xfId="0" applyNumberFormat="1" applyFont="1" applyFill="1" applyBorder="1" applyAlignment="1">
      <alignment horizontal="center" vertical="center"/>
    </xf>
    <xf numFmtId="2" fontId="110" fillId="0" borderId="17" xfId="0" applyNumberFormat="1" applyFont="1" applyFill="1" applyBorder="1" applyAlignment="1">
      <alignment horizontal="center"/>
    </xf>
    <xf numFmtId="2" fontId="111" fillId="35" borderId="263" xfId="0" applyNumberFormat="1" applyFont="1" applyFill="1" applyBorder="1" applyAlignment="1">
      <alignment horizontal="center"/>
    </xf>
    <xf numFmtId="0" fontId="8" fillId="0" borderId="185" xfId="42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110" fillId="0" borderId="269" xfId="0" applyFont="1" applyBorder="1" applyAlignment="1"/>
    <xf numFmtId="0" fontId="72" fillId="0" borderId="191" xfId="42" applyFont="1" applyBorder="1" applyAlignment="1">
      <alignment horizontal="center" vertical="center" wrapText="1"/>
    </xf>
    <xf numFmtId="49" fontId="110" fillId="0" borderId="191" xfId="0" applyNumberFormat="1" applyFont="1" applyBorder="1" applyAlignment="1">
      <alignment horizontal="center" vertical="center"/>
    </xf>
    <xf numFmtId="49" fontId="110" fillId="0" borderId="191" xfId="0" applyNumberFormat="1" applyFont="1" applyBorder="1" applyAlignment="1">
      <alignment vertical="center"/>
    </xf>
    <xf numFmtId="49" fontId="110" fillId="0" borderId="193" xfId="0" applyNumberFormat="1" applyFont="1" applyBorder="1" applyAlignment="1">
      <alignment horizontal="left" vertical="center"/>
    </xf>
    <xf numFmtId="2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112" fillId="35" borderId="18" xfId="0" applyNumberFormat="1" applyFont="1" applyFill="1" applyBorder="1" applyAlignment="1">
      <alignment horizontal="center" vertical="center"/>
    </xf>
    <xf numFmtId="0" fontId="112" fillId="35" borderId="23" xfId="0" applyFont="1" applyFill="1" applyBorder="1" applyAlignment="1">
      <alignment horizontal="center" vertical="center"/>
    </xf>
    <xf numFmtId="2" fontId="97" fillId="0" borderId="92" xfId="0" applyNumberFormat="1" applyFont="1" applyBorder="1" applyAlignment="1">
      <alignment horizontal="center" vertical="center"/>
    </xf>
    <xf numFmtId="2" fontId="70" fillId="0" borderId="25" xfId="42" applyNumberFormat="1" applyFont="1" applyBorder="1" applyAlignment="1">
      <alignment horizontal="center"/>
    </xf>
    <xf numFmtId="2" fontId="110" fillId="0" borderId="18" xfId="0" applyNumberFormat="1" applyFont="1" applyFill="1" applyBorder="1" applyAlignment="1">
      <alignment horizontal="center"/>
    </xf>
    <xf numFmtId="2" fontId="110" fillId="0" borderId="23" xfId="0" applyNumberFormat="1" applyFont="1" applyFill="1" applyBorder="1" applyAlignment="1">
      <alignment horizontal="center"/>
    </xf>
    <xf numFmtId="2" fontId="111" fillId="35" borderId="18" xfId="0" applyNumberFormat="1" applyFont="1" applyFill="1" applyBorder="1" applyAlignment="1">
      <alignment horizontal="center"/>
    </xf>
    <xf numFmtId="2" fontId="111" fillId="35" borderId="29" xfId="0" applyNumberFormat="1" applyFont="1" applyFill="1" applyBorder="1" applyAlignment="1">
      <alignment horizontal="center"/>
    </xf>
    <xf numFmtId="2" fontId="109" fillId="0" borderId="25" xfId="0" applyNumberFormat="1" applyFont="1" applyFill="1" applyBorder="1" applyAlignment="1">
      <alignment horizontal="center"/>
    </xf>
    <xf numFmtId="0" fontId="113" fillId="0" borderId="188" xfId="78" applyBorder="1" applyAlignment="1">
      <alignment horizontal="center" vertical="center"/>
    </xf>
    <xf numFmtId="0" fontId="110" fillId="0" borderId="89" xfId="0" applyFont="1" applyBorder="1" applyAlignment="1"/>
    <xf numFmtId="2" fontId="97" fillId="0" borderId="89" xfId="0" applyNumberFormat="1" applyFont="1" applyBorder="1" applyAlignment="1">
      <alignment horizontal="center" vertical="center"/>
    </xf>
    <xf numFmtId="2" fontId="110" fillId="35" borderId="89" xfId="0" applyNumberFormat="1" applyFont="1" applyFill="1" applyBorder="1" applyAlignment="1">
      <alignment horizontal="center" vertical="center"/>
    </xf>
    <xf numFmtId="2" fontId="109" fillId="0" borderId="115" xfId="0" applyNumberFormat="1" applyFont="1" applyFill="1" applyBorder="1" applyAlignment="1">
      <alignment horizontal="center" vertical="center"/>
    </xf>
    <xf numFmtId="0" fontId="110" fillId="0" borderId="88" xfId="0" applyFont="1" applyBorder="1" applyAlignment="1"/>
    <xf numFmtId="0" fontId="113" fillId="0" borderId="19" xfId="79" applyBorder="1" applyAlignment="1">
      <alignment horizontal="center" vertical="center"/>
    </xf>
    <xf numFmtId="2" fontId="110" fillId="0" borderId="18" xfId="0" applyNumberFormat="1" applyFont="1" applyFill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0" fontId="111" fillId="35" borderId="18" xfId="0" applyFont="1" applyFill="1" applyBorder="1" applyAlignment="1">
      <alignment horizontal="center" vertical="center"/>
    </xf>
    <xf numFmtId="2" fontId="110" fillId="35" borderId="23" xfId="0" applyNumberFormat="1" applyFont="1" applyFill="1" applyBorder="1" applyAlignment="1">
      <alignment horizontal="center" vertical="center"/>
    </xf>
    <xf numFmtId="2" fontId="109" fillId="0" borderId="23" xfId="0" applyNumberFormat="1" applyFont="1" applyFill="1" applyBorder="1" applyAlignment="1">
      <alignment horizontal="center" vertical="center"/>
    </xf>
    <xf numFmtId="0" fontId="109" fillId="0" borderId="23" xfId="0" applyFont="1" applyFill="1" applyBorder="1" applyAlignment="1">
      <alignment horizontal="center" vertical="center"/>
    </xf>
    <xf numFmtId="2" fontId="109" fillId="0" borderId="25" xfId="0" applyNumberFormat="1" applyFont="1" applyFill="1" applyBorder="1" applyAlignment="1">
      <alignment horizontal="center" vertical="center"/>
    </xf>
    <xf numFmtId="0" fontId="55" fillId="36" borderId="147" xfId="0" applyFont="1" applyFill="1" applyBorder="1" applyAlignment="1">
      <alignment horizontal="center" vertical="center"/>
    </xf>
    <xf numFmtId="170" fontId="56" fillId="0" borderId="270" xfId="0" applyNumberFormat="1" applyFont="1" applyBorder="1" applyAlignment="1">
      <alignment horizontal="center"/>
    </xf>
    <xf numFmtId="0" fontId="55" fillId="36" borderId="271" xfId="0" applyFont="1" applyFill="1" applyBorder="1" applyAlignment="1">
      <alignment horizontal="left" vertical="center" wrapText="1"/>
    </xf>
    <xf numFmtId="173" fontId="55" fillId="36" borderId="272" xfId="0" applyNumberFormat="1" applyFont="1" applyFill="1" applyBorder="1" applyAlignment="1">
      <alignment horizontal="center" vertical="center" wrapText="1"/>
    </xf>
    <xf numFmtId="0" fontId="55" fillId="36" borderId="272" xfId="0" applyFont="1" applyFill="1" applyBorder="1" applyAlignment="1">
      <alignment horizontal="center" vertical="center" wrapText="1"/>
    </xf>
    <xf numFmtId="0" fontId="55" fillId="36" borderId="272" xfId="0" applyFont="1" applyFill="1" applyBorder="1" applyAlignment="1">
      <alignment horizontal="left" vertical="center" wrapText="1"/>
    </xf>
    <xf numFmtId="0" fontId="55" fillId="36" borderId="273" xfId="0" applyFont="1" applyFill="1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170" fontId="56" fillId="0" borderId="163" xfId="0" applyNumberFormat="1" applyFont="1" applyBorder="1" applyAlignment="1">
      <alignment horizontal="center"/>
    </xf>
    <xf numFmtId="0" fontId="55" fillId="36" borderId="274" xfId="0" applyFont="1" applyFill="1" applyBorder="1" applyAlignment="1">
      <alignment horizontal="left" vertical="center" wrapText="1"/>
    </xf>
    <xf numFmtId="0" fontId="55" fillId="36" borderId="275" xfId="0" applyFont="1" applyFill="1" applyBorder="1" applyAlignment="1">
      <alignment horizontal="left" vertical="center" wrapText="1"/>
    </xf>
    <xf numFmtId="49" fontId="56" fillId="0" borderId="276" xfId="0" applyNumberFormat="1" applyFont="1" applyFill="1" applyBorder="1" applyAlignment="1" applyProtection="1">
      <alignment horizontal="left" vertical="center"/>
      <protection locked="0"/>
    </xf>
    <xf numFmtId="0" fontId="56" fillId="0" borderId="277" xfId="0" applyFont="1" applyBorder="1" applyAlignment="1">
      <alignment horizontal="left" vertical="top" wrapText="1"/>
    </xf>
    <xf numFmtId="0" fontId="56" fillId="0" borderId="278" xfId="0" applyFont="1" applyBorder="1" applyAlignment="1">
      <alignment horizontal="center" vertical="top" wrapText="1"/>
    </xf>
    <xf numFmtId="0" fontId="56" fillId="0" borderId="278" xfId="0" applyNumberFormat="1" applyFont="1" applyFill="1" applyBorder="1" applyAlignment="1" applyProtection="1">
      <alignment horizontal="left" vertical="center"/>
      <protection locked="0"/>
    </xf>
    <xf numFmtId="0" fontId="56" fillId="0" borderId="279" xfId="0" applyFont="1" applyFill="1" applyBorder="1" applyAlignment="1" applyProtection="1">
      <alignment horizontal="left" vertical="center"/>
      <protection locked="0"/>
    </xf>
    <xf numFmtId="0" fontId="56" fillId="0" borderId="188" xfId="0" applyFont="1" applyBorder="1" applyAlignment="1">
      <alignment horizontal="left" vertical="top" wrapText="1"/>
    </xf>
    <xf numFmtId="0" fontId="56" fillId="0" borderId="188" xfId="0" applyNumberFormat="1" applyFont="1" applyFill="1" applyBorder="1" applyAlignment="1" applyProtection="1">
      <alignment horizontal="left" vertical="center"/>
      <protection locked="0"/>
    </xf>
    <xf numFmtId="49" fontId="55" fillId="0" borderId="21" xfId="0" applyNumberFormat="1" applyFont="1" applyFill="1" applyBorder="1" applyAlignment="1" applyProtection="1">
      <alignment horizontal="left" vertical="center"/>
      <protection locked="0"/>
    </xf>
    <xf numFmtId="0" fontId="56" fillId="0" borderId="22" xfId="0" applyFont="1" applyBorder="1" applyAlignment="1">
      <alignment horizontal="left" vertical="top" wrapText="1"/>
    </xf>
    <xf numFmtId="0" fontId="56" fillId="0" borderId="22" xfId="0" applyNumberFormat="1" applyFont="1" applyFill="1" applyBorder="1" applyAlignment="1" applyProtection="1">
      <alignment horizontal="left" vertical="center"/>
      <protection locked="0"/>
    </xf>
    <xf numFmtId="49" fontId="55" fillId="0" borderId="280" xfId="0" applyNumberFormat="1" applyFont="1" applyFill="1" applyBorder="1" applyAlignment="1" applyProtection="1">
      <alignment horizontal="left" vertical="center"/>
      <protection locked="0"/>
    </xf>
    <xf numFmtId="0" fontId="56" fillId="0" borderId="281" xfId="0" applyFont="1" applyFill="1" applyBorder="1" applyAlignment="1" applyProtection="1">
      <alignment horizontal="left" vertical="center"/>
      <protection locked="0"/>
    </xf>
    <xf numFmtId="49" fontId="56" fillId="0" borderId="280" xfId="0" applyNumberFormat="1" applyFont="1" applyFill="1" applyBorder="1" applyAlignment="1" applyProtection="1">
      <alignment horizontal="left" vertical="center"/>
      <protection locked="0"/>
    </xf>
    <xf numFmtId="49" fontId="56" fillId="0" borderId="282" xfId="0" applyNumberFormat="1" applyFont="1" applyFill="1" applyBorder="1" applyAlignment="1" applyProtection="1">
      <alignment horizontal="left" vertical="center"/>
      <protection locked="0"/>
    </xf>
    <xf numFmtId="0" fontId="56" fillId="0" borderId="283" xfId="0" applyFont="1" applyBorder="1" applyAlignment="1">
      <alignment horizontal="left"/>
    </xf>
    <xf numFmtId="0" fontId="56" fillId="0" borderId="283" xfId="0" applyFont="1" applyBorder="1" applyAlignment="1">
      <alignment horizontal="center"/>
    </xf>
    <xf numFmtId="0" fontId="56" fillId="0" borderId="283" xfId="0" applyNumberFormat="1" applyFont="1" applyFill="1" applyBorder="1" applyAlignment="1" applyProtection="1">
      <alignment horizontal="left" vertical="center"/>
      <protection locked="0"/>
    </xf>
    <xf numFmtId="0" fontId="56" fillId="0" borderId="284" xfId="0" applyFont="1" applyFill="1" applyBorder="1" applyAlignment="1" applyProtection="1">
      <alignment horizontal="left" vertical="center"/>
      <protection locked="0"/>
    </xf>
    <xf numFmtId="0" fontId="55" fillId="36" borderId="285" xfId="0" applyFont="1" applyFill="1" applyBorder="1" applyAlignment="1">
      <alignment horizontal="center" vertical="center"/>
    </xf>
    <xf numFmtId="0" fontId="55" fillId="36" borderId="272" xfId="0" applyFont="1" applyFill="1" applyBorder="1" applyAlignment="1">
      <alignment horizontal="center" vertical="center"/>
    </xf>
    <xf numFmtId="0" fontId="56" fillId="0" borderId="48" xfId="0" applyFont="1" applyFill="1" applyBorder="1" applyAlignment="1" applyProtection="1">
      <alignment horizontal="center" vertical="center"/>
      <protection locked="0"/>
    </xf>
    <xf numFmtId="0" fontId="56" fillId="0" borderId="281" xfId="0" applyFont="1" applyFill="1" applyBorder="1" applyAlignment="1" applyProtection="1">
      <alignment horizontal="center" vertical="center"/>
      <protection locked="0"/>
    </xf>
    <xf numFmtId="170" fontId="56" fillId="0" borderId="280" xfId="0" applyNumberFormat="1" applyFont="1" applyBorder="1" applyAlignment="1">
      <alignment horizontal="center"/>
    </xf>
    <xf numFmtId="170" fontId="56" fillId="0" borderId="281" xfId="0" applyNumberFormat="1" applyFont="1" applyBorder="1" applyAlignment="1">
      <alignment horizontal="center"/>
    </xf>
    <xf numFmtId="170" fontId="56" fillId="0" borderId="282" xfId="0" applyNumberFormat="1" applyFont="1" applyBorder="1" applyAlignment="1">
      <alignment horizontal="center"/>
    </xf>
    <xf numFmtId="170" fontId="56" fillId="0" borderId="283" xfId="0" applyNumberFormat="1" applyFont="1" applyBorder="1" applyAlignment="1">
      <alignment horizontal="center"/>
    </xf>
    <xf numFmtId="170" fontId="56" fillId="0" borderId="284" xfId="0" applyNumberFormat="1" applyFont="1" applyBorder="1" applyAlignment="1">
      <alignment horizontal="center"/>
    </xf>
    <xf numFmtId="170" fontId="56" fillId="0" borderId="163" xfId="0" applyNumberFormat="1" applyFont="1" applyFill="1" applyBorder="1" applyAlignment="1" applyProtection="1">
      <alignment horizontal="center" vertical="center"/>
      <protection locked="0"/>
    </xf>
    <xf numFmtId="170" fontId="0" fillId="0" borderId="0" xfId="0" applyNumberFormat="1" applyAlignment="1"/>
    <xf numFmtId="170" fontId="56" fillId="0" borderId="21" xfId="0" applyNumberFormat="1" applyFont="1" applyFill="1" applyBorder="1" applyAlignment="1" applyProtection="1">
      <alignment horizontal="center" vertical="center"/>
      <protection locked="0"/>
    </xf>
    <xf numFmtId="170" fontId="56" fillId="0" borderId="22" xfId="0" applyNumberFormat="1" applyFont="1" applyFill="1" applyBorder="1" applyAlignment="1" applyProtection="1">
      <alignment horizontal="center" vertical="center"/>
      <protection locked="0"/>
    </xf>
    <xf numFmtId="170" fontId="56" fillId="0" borderId="280" xfId="0" applyNumberFormat="1" applyFont="1" applyFill="1" applyBorder="1" applyAlignment="1" applyProtection="1">
      <alignment horizontal="center" vertical="center"/>
      <protection locked="0"/>
    </xf>
    <xf numFmtId="170" fontId="56" fillId="0" borderId="188" xfId="0" applyNumberFormat="1" applyFont="1" applyFill="1" applyBorder="1" applyAlignment="1" applyProtection="1">
      <alignment horizontal="center" vertical="center"/>
      <protection locked="0"/>
    </xf>
    <xf numFmtId="0" fontId="114" fillId="0" borderId="0" xfId="80" applyFont="1"/>
    <xf numFmtId="0" fontId="105" fillId="0" borderId="0" xfId="80" applyFont="1" applyAlignment="1">
      <alignment horizontal="center"/>
    </xf>
    <xf numFmtId="0" fontId="115" fillId="0" borderId="0" xfId="80" applyFont="1" applyAlignment="1">
      <alignment horizontal="left"/>
    </xf>
    <xf numFmtId="0" fontId="116" fillId="0" borderId="0" xfId="80" applyFont="1" applyAlignment="1">
      <alignment horizontal="center"/>
    </xf>
    <xf numFmtId="0" fontId="117" fillId="0" borderId="0" xfId="80" applyFont="1" applyAlignment="1">
      <alignment horizontal="center"/>
    </xf>
    <xf numFmtId="0" fontId="118" fillId="0" borderId="0" xfId="0" applyFont="1" applyAlignment="1"/>
    <xf numFmtId="0" fontId="115" fillId="0" borderId="0" xfId="80" applyFont="1" applyAlignment="1">
      <alignment horizontal="center"/>
    </xf>
    <xf numFmtId="1" fontId="116" fillId="0" borderId="0" xfId="80" applyNumberFormat="1" applyFont="1" applyAlignment="1">
      <alignment horizontal="center"/>
    </xf>
    <xf numFmtId="0" fontId="70" fillId="37" borderId="286" xfId="80" applyFont="1" applyFill="1" applyBorder="1" applyAlignment="1">
      <alignment horizontal="center" vertical="center"/>
    </xf>
    <xf numFmtId="0" fontId="70" fillId="37" borderId="287" xfId="80" applyFont="1" applyFill="1" applyBorder="1" applyAlignment="1">
      <alignment horizontal="left" vertical="center"/>
    </xf>
    <xf numFmtId="0" fontId="105" fillId="37" borderId="288" xfId="80" applyFont="1" applyFill="1" applyBorder="1" applyAlignment="1">
      <alignment horizontal="center" vertical="center"/>
    </xf>
    <xf numFmtId="0" fontId="70" fillId="37" borderId="288" xfId="80" applyFont="1" applyFill="1" applyBorder="1" applyAlignment="1">
      <alignment horizontal="center" vertical="center"/>
    </xf>
    <xf numFmtId="0" fontId="70" fillId="37" borderId="289" xfId="80" applyFont="1" applyFill="1" applyBorder="1" applyAlignment="1">
      <alignment horizontal="left" vertical="center"/>
    </xf>
    <xf numFmtId="0" fontId="70" fillId="0" borderId="0" xfId="80" applyFont="1" applyAlignment="1">
      <alignment horizontal="center" vertical="center"/>
    </xf>
    <xf numFmtId="0" fontId="70" fillId="38" borderId="290" xfId="80" applyFont="1" applyFill="1" applyBorder="1" applyAlignment="1">
      <alignment horizontal="center" vertical="center"/>
    </xf>
    <xf numFmtId="1" fontId="70" fillId="38" borderId="291" xfId="80" applyNumberFormat="1" applyFont="1" applyFill="1" applyBorder="1" applyAlignment="1">
      <alignment horizontal="center" vertical="center"/>
    </xf>
    <xf numFmtId="0" fontId="70" fillId="38" borderId="287" xfId="80" applyFont="1" applyFill="1" applyBorder="1" applyAlignment="1">
      <alignment horizontal="center" vertical="center"/>
    </xf>
    <xf numFmtId="1" fontId="70" fillId="38" borderId="292" xfId="80" applyNumberFormat="1" applyFont="1" applyFill="1" applyBorder="1" applyAlignment="1">
      <alignment horizontal="center" vertical="center"/>
    </xf>
    <xf numFmtId="0" fontId="105" fillId="0" borderId="188" xfId="80" applyFont="1" applyBorder="1" applyAlignment="1">
      <alignment horizontal="center"/>
    </xf>
    <xf numFmtId="0" fontId="105" fillId="0" borderId="188" xfId="80" applyFont="1" applyBorder="1" applyAlignment="1">
      <alignment horizontal="left"/>
    </xf>
    <xf numFmtId="0" fontId="119" fillId="0" borderId="188" xfId="80" applyFont="1" applyBorder="1" applyAlignment="1">
      <alignment horizontal="center"/>
    </xf>
    <xf numFmtId="166" fontId="119" fillId="0" borderId="188" xfId="80" applyNumberFormat="1" applyFont="1" applyBorder="1" applyAlignment="1">
      <alignment horizontal="center"/>
    </xf>
    <xf numFmtId="49" fontId="119" fillId="0" borderId="188" xfId="80" applyNumberFormat="1" applyFont="1" applyBorder="1" applyAlignment="1">
      <alignment horizontal="left"/>
    </xf>
    <xf numFmtId="1" fontId="119" fillId="0" borderId="0" xfId="80" applyNumberFormat="1" applyFont="1"/>
    <xf numFmtId="49" fontId="105" fillId="0" borderId="188" xfId="80" applyNumberFormat="1" applyFont="1" applyBorder="1" applyAlignment="1">
      <alignment horizontal="center"/>
    </xf>
    <xf numFmtId="0" fontId="119" fillId="0" borderId="188" xfId="80" applyFont="1" applyBorder="1" applyAlignment="1">
      <alignment horizontal="left"/>
    </xf>
    <xf numFmtId="0" fontId="120" fillId="0" borderId="188" xfId="80" applyFont="1" applyBorder="1" applyAlignment="1">
      <alignment horizontal="center"/>
    </xf>
    <xf numFmtId="0" fontId="115" fillId="0" borderId="188" xfId="80" applyFont="1" applyBorder="1" applyAlignment="1">
      <alignment horizontal="left"/>
    </xf>
    <xf numFmtId="0" fontId="115" fillId="0" borderId="188" xfId="80" applyFont="1" applyBorder="1" applyAlignment="1">
      <alignment horizontal="center"/>
    </xf>
    <xf numFmtId="0" fontId="116" fillId="0" borderId="188" xfId="80" applyFont="1" applyBorder="1" applyAlignment="1">
      <alignment horizontal="center"/>
    </xf>
    <xf numFmtId="166" fontId="116" fillId="0" borderId="188" xfId="80" applyNumberFormat="1" applyFont="1" applyBorder="1" applyAlignment="1">
      <alignment horizontal="center"/>
    </xf>
    <xf numFmtId="49" fontId="116" fillId="0" borderId="188" xfId="80" applyNumberFormat="1" applyFont="1" applyBorder="1" applyAlignment="1">
      <alignment horizontal="left"/>
    </xf>
    <xf numFmtId="49" fontId="115" fillId="0" borderId="188" xfId="80" applyNumberFormat="1" applyFont="1" applyBorder="1" applyAlignment="1">
      <alignment horizontal="center"/>
    </xf>
    <xf numFmtId="0" fontId="120" fillId="0" borderId="0" xfId="80" applyFont="1" applyAlignment="1">
      <alignment horizontal="center"/>
    </xf>
    <xf numFmtId="49" fontId="116" fillId="0" borderId="0" xfId="80" applyNumberFormat="1" applyFont="1"/>
    <xf numFmtId="0" fontId="116" fillId="0" borderId="188" xfId="80" applyFont="1" applyBorder="1" applyAlignment="1">
      <alignment horizontal="left"/>
    </xf>
    <xf numFmtId="166" fontId="115" fillId="0" borderId="188" xfId="80" applyNumberFormat="1" applyFont="1" applyBorder="1" applyAlignment="1">
      <alignment horizontal="center"/>
    </xf>
    <xf numFmtId="166" fontId="116" fillId="0" borderId="0" xfId="80" applyNumberFormat="1" applyFont="1" applyAlignment="1">
      <alignment horizontal="center"/>
    </xf>
    <xf numFmtId="1" fontId="116" fillId="0" borderId="0" xfId="80" applyNumberFormat="1" applyFont="1"/>
    <xf numFmtId="0" fontId="53" fillId="0" borderId="0" xfId="81" applyFont="1"/>
    <xf numFmtId="0" fontId="63" fillId="0" borderId="0" xfId="81" applyFont="1"/>
    <xf numFmtId="0" fontId="105" fillId="0" borderId="0" xfId="81" applyFont="1" applyAlignment="1">
      <alignment horizontal="center"/>
    </xf>
    <xf numFmtId="166" fontId="63" fillId="0" borderId="0" xfId="81" applyNumberFormat="1" applyFont="1" applyAlignment="1">
      <alignment horizontal="center"/>
    </xf>
    <xf numFmtId="0" fontId="63" fillId="0" borderId="0" xfId="81" applyFont="1" applyAlignment="1">
      <alignment horizontal="center"/>
    </xf>
    <xf numFmtId="0" fontId="8" fillId="0" borderId="0" xfId="81"/>
    <xf numFmtId="0" fontId="8" fillId="0" borderId="0" xfId="81" applyAlignment="1">
      <alignment horizontal="center"/>
    </xf>
    <xf numFmtId="0" fontId="70" fillId="38" borderId="293" xfId="80" applyFont="1" applyFill="1" applyBorder="1" applyAlignment="1">
      <alignment horizontal="center" vertical="center"/>
    </xf>
    <xf numFmtId="1" fontId="70" fillId="38" borderId="294" xfId="80" applyNumberFormat="1" applyFont="1" applyFill="1" applyBorder="1" applyAlignment="1">
      <alignment horizontal="center" vertical="center"/>
    </xf>
    <xf numFmtId="0" fontId="70" fillId="38" borderId="295" xfId="80" applyFont="1" applyFill="1" applyBorder="1" applyAlignment="1">
      <alignment horizontal="center" vertical="center"/>
    </xf>
    <xf numFmtId="1" fontId="70" fillId="38" borderId="296" xfId="80" applyNumberFormat="1" applyFont="1" applyFill="1" applyBorder="1" applyAlignment="1">
      <alignment horizontal="center" vertical="center"/>
    </xf>
    <xf numFmtId="0" fontId="114" fillId="0" borderId="0" xfId="80" applyFont="1" applyAlignment="1">
      <alignment vertical="center"/>
    </xf>
    <xf numFmtId="3" fontId="105" fillId="0" borderId="188" xfId="80" applyNumberFormat="1" applyFont="1" applyBorder="1" applyAlignment="1">
      <alignment horizontal="center"/>
    </xf>
    <xf numFmtId="0" fontId="121" fillId="0" borderId="0" xfId="80" applyFont="1"/>
    <xf numFmtId="0" fontId="105" fillId="0" borderId="188" xfId="80" applyFont="1" applyBorder="1"/>
    <xf numFmtId="0" fontId="71" fillId="0" borderId="188" xfId="80" applyFont="1" applyBorder="1" applyAlignment="1">
      <alignment horizontal="center"/>
    </xf>
    <xf numFmtId="0" fontId="70" fillId="0" borderId="0" xfId="80" applyFont="1"/>
    <xf numFmtId="0" fontId="70" fillId="0" borderId="0" xfId="80" applyFont="1" applyAlignment="1">
      <alignment horizontal="center"/>
    </xf>
    <xf numFmtId="0" fontId="121" fillId="0" borderId="188" xfId="80" applyFont="1" applyBorder="1" applyAlignment="1">
      <alignment horizontal="center"/>
    </xf>
    <xf numFmtId="0" fontId="115" fillId="0" borderId="188" xfId="80" applyFont="1" applyBorder="1"/>
    <xf numFmtId="0" fontId="122" fillId="0" borderId="0" xfId="80" applyFont="1" applyAlignment="1">
      <alignment horizontal="center"/>
    </xf>
    <xf numFmtId="0" fontId="114" fillId="0" borderId="0" xfId="80" applyFont="1" applyAlignment="1">
      <alignment horizontal="center"/>
    </xf>
    <xf numFmtId="0" fontId="123" fillId="0" borderId="0" xfId="80" applyFont="1" applyAlignment="1">
      <alignment horizontal="center"/>
    </xf>
    <xf numFmtId="1" fontId="123" fillId="0" borderId="0" xfId="80" applyNumberFormat="1" applyFont="1" applyAlignment="1">
      <alignment horizontal="center"/>
    </xf>
    <xf numFmtId="0" fontId="114" fillId="0" borderId="0" xfId="80" applyFont="1" applyAlignment="1">
      <alignment horizontal="left"/>
    </xf>
    <xf numFmtId="0" fontId="124" fillId="0" borderId="0" xfId="80" applyFont="1" applyAlignment="1">
      <alignment horizontal="center"/>
    </xf>
    <xf numFmtId="1" fontId="114" fillId="0" borderId="0" xfId="80" applyNumberFormat="1" applyFont="1" applyAlignment="1">
      <alignment horizontal="center"/>
    </xf>
    <xf numFmtId="0" fontId="122" fillId="0" borderId="0" xfId="80" applyFont="1"/>
    <xf numFmtId="0" fontId="123" fillId="0" borderId="0" xfId="80" applyFont="1" applyAlignment="1">
      <alignment horizontal="left"/>
    </xf>
    <xf numFmtId="0" fontId="125" fillId="0" borderId="0" xfId="80" applyFont="1" applyAlignment="1">
      <alignment horizontal="center"/>
    </xf>
    <xf numFmtId="49" fontId="123" fillId="0" borderId="0" xfId="80" applyNumberFormat="1" applyFont="1" applyAlignment="1">
      <alignment horizontal="center"/>
    </xf>
    <xf numFmtId="0" fontId="34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0" fillId="0" borderId="0" xfId="0" applyAlignment="1"/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60" fillId="0" borderId="0" xfId="0" applyFont="1" applyBorder="1" applyAlignment="1">
      <alignment wrapText="1"/>
    </xf>
    <xf numFmtId="0" fontId="68" fillId="0" borderId="170" xfId="42" applyFont="1" applyBorder="1" applyAlignment="1">
      <alignment horizontal="left" vertical="center"/>
    </xf>
    <xf numFmtId="0" fontId="69" fillId="0" borderId="170" xfId="42" applyFont="1" applyBorder="1" applyAlignment="1">
      <alignment horizontal="left" vertical="center"/>
    </xf>
    <xf numFmtId="0" fontId="70" fillId="25" borderId="171" xfId="42" applyFont="1" applyFill="1" applyBorder="1" applyAlignment="1">
      <alignment horizontal="center" vertical="center"/>
    </xf>
    <xf numFmtId="0" fontId="70" fillId="25" borderId="172" xfId="42" applyFont="1" applyFill="1" applyBorder="1" applyAlignment="1">
      <alignment horizontal="center" vertical="center"/>
    </xf>
    <xf numFmtId="0" fontId="70" fillId="25" borderId="173" xfId="42" applyFont="1" applyFill="1" applyBorder="1" applyAlignment="1">
      <alignment horizontal="center" vertical="center"/>
    </xf>
    <xf numFmtId="0" fontId="65" fillId="0" borderId="0" xfId="42" applyFont="1" applyAlignment="1">
      <alignment horizontal="center" vertical="center"/>
    </xf>
    <xf numFmtId="0" fontId="66" fillId="0" borderId="0" xfId="42" applyFont="1" applyAlignment="1">
      <alignment horizontal="center" vertical="center"/>
    </xf>
    <xf numFmtId="0" fontId="1" fillId="0" borderId="0" xfId="42" applyFont="1"/>
    <xf numFmtId="0" fontId="27" fillId="0" borderId="0" xfId="42" applyFont="1" applyAlignment="1">
      <alignment horizontal="center" vertical="center"/>
    </xf>
    <xf numFmtId="0" fontId="60" fillId="0" borderId="0" xfId="42" applyFont="1" applyAlignment="1">
      <alignment horizontal="center" vertical="center"/>
    </xf>
    <xf numFmtId="0" fontId="8" fillId="0" borderId="0" xfId="42"/>
    <xf numFmtId="0" fontId="70" fillId="25" borderId="174" xfId="42" applyFont="1" applyFill="1" applyBorder="1" applyAlignment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91" fillId="29" borderId="189" xfId="0" applyFont="1" applyFill="1" applyBorder="1" applyAlignment="1" applyProtection="1">
      <alignment horizontal="center" vertical="center"/>
    </xf>
    <xf numFmtId="0" fontId="0" fillId="22" borderId="190" xfId="0" applyFill="1" applyBorder="1" applyAlignment="1" applyProtection="1">
      <alignment horizontal="center" vertical="center"/>
    </xf>
    <xf numFmtId="0" fontId="89" fillId="29" borderId="21" xfId="0" applyFont="1" applyFill="1" applyBorder="1" applyAlignment="1" applyProtection="1">
      <alignment horizontal="left" vertical="center"/>
    </xf>
    <xf numFmtId="0" fontId="0" fillId="22" borderId="18" xfId="0" applyFill="1" applyBorder="1" applyAlignment="1" applyProtection="1">
      <alignment horizontal="left" vertical="center"/>
    </xf>
    <xf numFmtId="0" fontId="92" fillId="29" borderId="22" xfId="0" applyFont="1" applyFill="1" applyBorder="1" applyAlignment="1" applyProtection="1">
      <alignment horizontal="center" vertical="center"/>
    </xf>
    <xf numFmtId="0" fontId="89" fillId="22" borderId="19" xfId="0" applyFont="1" applyFill="1" applyBorder="1" applyAlignment="1" applyProtection="1">
      <alignment horizontal="center" vertical="center"/>
    </xf>
    <xf numFmtId="0" fontId="91" fillId="29" borderId="22" xfId="0" applyFont="1" applyFill="1" applyBorder="1" applyAlignment="1" applyProtection="1">
      <alignment horizontal="left" vertical="center"/>
    </xf>
    <xf numFmtId="0" fontId="0" fillId="22" borderId="19" xfId="0" applyFill="1" applyBorder="1" applyAlignment="1" applyProtection="1">
      <alignment horizontal="left" vertical="center"/>
    </xf>
    <xf numFmtId="174" fontId="89" fillId="29" borderId="177" xfId="0" applyNumberFormat="1" applyFont="1" applyFill="1" applyBorder="1" applyAlignment="1" applyProtection="1">
      <alignment horizontal="center" vertical="center"/>
    </xf>
    <xf numFmtId="174" fontId="0" fillId="0" borderId="191" xfId="0" applyNumberFormat="1" applyFill="1" applyBorder="1" applyAlignment="1" applyProtection="1">
      <alignment horizontal="center" vertical="center"/>
    </xf>
    <xf numFmtId="0" fontId="89" fillId="29" borderId="177" xfId="0" applyFont="1" applyFill="1" applyBorder="1" applyAlignment="1" applyProtection="1">
      <alignment horizontal="center" vertical="center" wrapText="1"/>
    </xf>
    <xf numFmtId="0" fontId="0" fillId="22" borderId="191" xfId="0" applyFill="1" applyBorder="1" applyAlignment="1" applyProtection="1">
      <alignment horizontal="center" vertical="center" wrapText="1"/>
    </xf>
    <xf numFmtId="175" fontId="89" fillId="29" borderId="177" xfId="0" applyNumberFormat="1" applyFont="1" applyFill="1" applyBorder="1" applyAlignment="1" applyProtection="1">
      <alignment horizontal="center" vertical="center" wrapText="1"/>
    </xf>
    <xf numFmtId="175" fontId="0" fillId="22" borderId="191" xfId="0" applyNumberFormat="1" applyFill="1" applyBorder="1" applyAlignment="1" applyProtection="1">
      <alignment horizontal="center" vertical="center" wrapText="1"/>
    </xf>
    <xf numFmtId="0" fontId="89" fillId="29" borderId="48" xfId="0" applyFont="1" applyFill="1" applyBorder="1" applyAlignment="1" applyProtection="1">
      <alignment horizontal="left" vertical="center"/>
    </xf>
    <xf numFmtId="0" fontId="0" fillId="22" borderId="23" xfId="0" applyFill="1" applyBorder="1" applyAlignment="1" applyProtection="1">
      <alignment horizontal="left" vertical="center"/>
    </xf>
    <xf numFmtId="0" fontId="89" fillId="29" borderId="61" xfId="0" applyFont="1" applyFill="1" applyBorder="1" applyAlignment="1" applyProtection="1">
      <alignment horizontal="center" vertical="center" wrapText="1"/>
    </xf>
    <xf numFmtId="0" fontId="91" fillId="29" borderId="90" xfId="0" applyFont="1" applyFill="1" applyBorder="1" applyAlignment="1" applyProtection="1">
      <alignment horizontal="center" vertical="center" wrapText="1"/>
    </xf>
    <xf numFmtId="179" fontId="97" fillId="22" borderId="199" xfId="0" applyNumberFormat="1" applyFont="1" applyFill="1" applyBorder="1" applyAlignment="1">
      <alignment horizontal="center" vertical="center"/>
    </xf>
    <xf numFmtId="0" fontId="0" fillId="22" borderId="200" xfId="0" applyFill="1" applyBorder="1" applyAlignment="1" applyProtection="1">
      <alignment horizontal="center" vertical="center"/>
    </xf>
    <xf numFmtId="179" fontId="97" fillId="22" borderId="201" xfId="0" applyNumberFormat="1" applyFont="1" applyFill="1" applyBorder="1" applyAlignment="1">
      <alignment horizontal="center" vertical="center"/>
    </xf>
    <xf numFmtId="0" fontId="0" fillId="22" borderId="202" xfId="0" applyFill="1" applyBorder="1" applyAlignment="1" applyProtection="1">
      <alignment horizontal="center" vertical="center"/>
    </xf>
    <xf numFmtId="0" fontId="93" fillId="22" borderId="189" xfId="53" applyFont="1" applyFill="1" applyBorder="1" applyAlignment="1">
      <alignment horizontal="center" vertical="center" wrapText="1"/>
    </xf>
    <xf numFmtId="0" fontId="90" fillId="22" borderId="190" xfId="0" applyFont="1" applyFill="1" applyBorder="1" applyAlignment="1" applyProtection="1">
      <alignment horizontal="center" vertical="center" wrapText="1"/>
    </xf>
    <xf numFmtId="0" fontId="93" fillId="22" borderId="177" xfId="53" applyFont="1" applyFill="1" applyBorder="1" applyAlignment="1">
      <alignment horizontal="center" vertical="center" wrapText="1"/>
    </xf>
    <xf numFmtId="0" fontId="90" fillId="22" borderId="191" xfId="0" applyFont="1" applyFill="1" applyBorder="1" applyAlignment="1" applyProtection="1">
      <alignment horizontal="center" vertical="center" wrapText="1"/>
    </xf>
    <xf numFmtId="0" fontId="93" fillId="22" borderId="7" xfId="53" applyFont="1" applyFill="1" applyBorder="1" applyAlignment="1">
      <alignment horizontal="center" vertical="center" wrapText="1"/>
    </xf>
    <xf numFmtId="0" fontId="90" fillId="22" borderId="185" xfId="0" applyFont="1" applyFill="1" applyBorder="1" applyAlignment="1">
      <alignment horizontal="center" vertical="center" wrapText="1"/>
    </xf>
    <xf numFmtId="179" fontId="97" fillId="22" borderId="61" xfId="0" applyNumberFormat="1" applyFont="1" applyFill="1" applyBorder="1" applyAlignment="1">
      <alignment horizontal="center" vertical="center"/>
    </xf>
    <xf numFmtId="0" fontId="0" fillId="22" borderId="198" xfId="0" applyFill="1" applyBorder="1" applyAlignment="1" applyProtection="1">
      <alignment horizontal="center" vertical="center"/>
    </xf>
    <xf numFmtId="0" fontId="0" fillId="22" borderId="90" xfId="0" applyFill="1" applyBorder="1" applyAlignment="1" applyProtection="1">
      <alignment horizontal="center" vertical="center"/>
    </xf>
    <xf numFmtId="0" fontId="48" fillId="0" borderId="0" xfId="0" applyFont="1" applyFill="1" applyBorder="1" applyAlignment="1">
      <alignment wrapText="1"/>
    </xf>
    <xf numFmtId="0" fontId="71" fillId="25" borderId="171" xfId="0" applyFont="1" applyFill="1" applyBorder="1" applyAlignment="1">
      <alignment horizontal="center"/>
    </xf>
    <xf numFmtId="0" fontId="8" fillId="25" borderId="172" xfId="0" applyFont="1" applyFill="1" applyBorder="1" applyAlignment="1">
      <alignment horizontal="center"/>
    </xf>
    <xf numFmtId="0" fontId="8" fillId="25" borderId="173" xfId="0" applyFont="1" applyFill="1" applyBorder="1" applyAlignment="1">
      <alignment horizontal="center"/>
    </xf>
    <xf numFmtId="0" fontId="68" fillId="0" borderId="0" xfId="42" applyFont="1" applyAlignment="1">
      <alignment horizontal="left" vertical="center"/>
    </xf>
    <xf numFmtId="0" fontId="70" fillId="25" borderId="189" xfId="42" applyFont="1" applyFill="1" applyBorder="1" applyAlignment="1">
      <alignment horizontal="center" vertical="center"/>
    </xf>
    <xf numFmtId="0" fontId="70" fillId="25" borderId="125" xfId="42" applyFont="1" applyFill="1" applyBorder="1" applyAlignment="1">
      <alignment horizontal="center" vertical="center"/>
    </xf>
    <xf numFmtId="0" fontId="50" fillId="0" borderId="0" xfId="80" applyFont="1" applyAlignment="1">
      <alignment horizontal="center"/>
    </xf>
    <xf numFmtId="0" fontId="117" fillId="0" borderId="0" xfId="80" applyFont="1" applyAlignment="1">
      <alignment horizontal="center"/>
    </xf>
    <xf numFmtId="0" fontId="118" fillId="0" borderId="0" xfId="0" applyFont="1" applyAlignment="1"/>
    <xf numFmtId="0" fontId="53" fillId="0" borderId="0" xfId="80" applyFont="1" applyAlignment="1">
      <alignment horizontal="left"/>
    </xf>
  </cellXfs>
  <cellStyles count="82">
    <cellStyle name="20æ% - Accent1" xfId="1" xr:uid="{00000000-0005-0000-0000-000000000000}"/>
    <cellStyle name="20æ% - Accent2" xfId="2" xr:uid="{00000000-0005-0000-0000-000001000000}"/>
    <cellStyle name="20æ% - Accent3" xfId="3" xr:uid="{00000000-0005-0000-0000-000002000000}"/>
    <cellStyle name="20æ% - Accent4" xfId="4" xr:uid="{00000000-0005-0000-0000-000003000000}"/>
    <cellStyle name="20æ% - Accent5" xfId="5" xr:uid="{00000000-0005-0000-0000-000004000000}"/>
    <cellStyle name="20æ% - Accent6" xfId="6" xr:uid="{00000000-0005-0000-0000-000005000000}"/>
    <cellStyle name="40æ% - Accent1" xfId="7" xr:uid="{00000000-0005-0000-0000-000006000000}"/>
    <cellStyle name="40æ% - Accent2" xfId="8" xr:uid="{00000000-0005-0000-0000-000007000000}"/>
    <cellStyle name="40æ% - Accent3" xfId="9" xr:uid="{00000000-0005-0000-0000-000008000000}"/>
    <cellStyle name="40æ% - Accent4" xfId="10" xr:uid="{00000000-0005-0000-0000-000009000000}"/>
    <cellStyle name="40æ% - Accent5" xfId="11" xr:uid="{00000000-0005-0000-0000-00000A000000}"/>
    <cellStyle name="40æ% - Accent6" xfId="12" xr:uid="{00000000-0005-0000-0000-00000B000000}"/>
    <cellStyle name="60æ% - Accent1" xfId="13" xr:uid="{00000000-0005-0000-0000-00000C000000}"/>
    <cellStyle name="60æ% - Accent2" xfId="14" xr:uid="{00000000-0005-0000-0000-00000D000000}"/>
    <cellStyle name="60æ% - Accent3" xfId="15" xr:uid="{00000000-0005-0000-0000-00000E000000}"/>
    <cellStyle name="60æ% - Accent4" xfId="16" xr:uid="{00000000-0005-0000-0000-00000F000000}"/>
    <cellStyle name="60æ% - Accent5" xfId="17" xr:uid="{00000000-0005-0000-0000-000010000000}"/>
    <cellStyle name="60æ% - Accent6" xfId="18" xr:uid="{00000000-0005-0000-0000-000011000000}"/>
    <cellStyle name="Euro" xfId="19" xr:uid="{00000000-0005-0000-0000-000012000000}"/>
    <cellStyle name="Lien hypertexte 2" xfId="20" xr:uid="{00000000-0005-0000-0000-000013000000}"/>
    <cellStyle name="Lien hypertexte 3" xfId="21" xr:uid="{00000000-0005-0000-0000-000014000000}"/>
    <cellStyle name="Milliers 2" xfId="22" xr:uid="{00000000-0005-0000-0000-000015000000}"/>
    <cellStyle name="Milliers 2 2" xfId="23" xr:uid="{00000000-0005-0000-0000-000016000000}"/>
    <cellStyle name="Milliers 3" xfId="24" xr:uid="{00000000-0005-0000-0000-000017000000}"/>
    <cellStyle name="Milliers 3 2" xfId="25" xr:uid="{00000000-0005-0000-0000-000018000000}"/>
    <cellStyle name="Milliers 3 2 2" xfId="26" xr:uid="{00000000-0005-0000-0000-000019000000}"/>
    <cellStyle name="Milliers 4" xfId="27" xr:uid="{00000000-0005-0000-0000-00001A000000}"/>
    <cellStyle name="Monétaire 2" xfId="28" xr:uid="{00000000-0005-0000-0000-00001B000000}"/>
    <cellStyle name="Non défini" xfId="29" xr:uid="{00000000-0005-0000-0000-00001C000000}"/>
    <cellStyle name="Normal" xfId="0" builtinId="0"/>
    <cellStyle name="Normal 10" xfId="30" xr:uid="{00000000-0005-0000-0000-00001E000000}"/>
    <cellStyle name="Normal 11" xfId="31" xr:uid="{00000000-0005-0000-0000-00001F000000}"/>
    <cellStyle name="Normal 11 2" xfId="32" xr:uid="{00000000-0005-0000-0000-000020000000}"/>
    <cellStyle name="Normal 12" xfId="33" xr:uid="{00000000-0005-0000-0000-000021000000}"/>
    <cellStyle name="Normal 13" xfId="34" xr:uid="{00000000-0005-0000-0000-000022000000}"/>
    <cellStyle name="Normal 14" xfId="35" xr:uid="{00000000-0005-0000-0000-000023000000}"/>
    <cellStyle name="Normal 15" xfId="36" xr:uid="{00000000-0005-0000-0000-000024000000}"/>
    <cellStyle name="Normal 16" xfId="37" xr:uid="{00000000-0005-0000-0000-000025000000}"/>
    <cellStyle name="Normal 16 2" xfId="38" xr:uid="{00000000-0005-0000-0000-000026000000}"/>
    <cellStyle name="Normal 17" xfId="39" xr:uid="{00000000-0005-0000-0000-000027000000}"/>
    <cellStyle name="Normal 2" xfId="40" xr:uid="{00000000-0005-0000-0000-000028000000}"/>
    <cellStyle name="Normal 2 2" xfId="41" xr:uid="{00000000-0005-0000-0000-000029000000}"/>
    <cellStyle name="Normal 2 2 2" xfId="42" xr:uid="{00000000-0005-0000-0000-00002A000000}"/>
    <cellStyle name="Normal 2 2 2 2" xfId="43" xr:uid="{00000000-0005-0000-0000-00002B000000}"/>
    <cellStyle name="Normal 2 2 2 2 2" xfId="44" xr:uid="{00000000-0005-0000-0000-00002C000000}"/>
    <cellStyle name="Normal 2 2 2 3" xfId="45" xr:uid="{00000000-0005-0000-0000-00002D000000}"/>
    <cellStyle name="Normal 2 2 2_Electro 7 " xfId="46" xr:uid="{00000000-0005-0000-0000-00002E000000}"/>
    <cellStyle name="Normal 2 2_Electro 7 " xfId="47" xr:uid="{00000000-0005-0000-0000-00002F000000}"/>
    <cellStyle name="Normal 2 3" xfId="48" xr:uid="{00000000-0005-0000-0000-000030000000}"/>
    <cellStyle name="Normal 2 3 2" xfId="49" xr:uid="{00000000-0005-0000-0000-000031000000}"/>
    <cellStyle name="Normal 2 3_Electro 7 " xfId="50" xr:uid="{00000000-0005-0000-0000-000032000000}"/>
    <cellStyle name="Normal 2 4" xfId="51" xr:uid="{00000000-0005-0000-0000-000033000000}"/>
    <cellStyle name="Normal 2_Electro 7 " xfId="52" xr:uid="{00000000-0005-0000-0000-000034000000}"/>
    <cellStyle name="Normal 21" xfId="78" xr:uid="{13BE798A-C430-8C45-9320-25F105B30495}"/>
    <cellStyle name="Normal 23" xfId="79" xr:uid="{0900B0A5-F490-3E4F-9B75-06760A9F695B}"/>
    <cellStyle name="Normal 3" xfId="53" xr:uid="{00000000-0005-0000-0000-000035000000}"/>
    <cellStyle name="Normal 3 2" xfId="54" xr:uid="{00000000-0005-0000-0000-000036000000}"/>
    <cellStyle name="Normal 3 3" xfId="55" xr:uid="{00000000-0005-0000-0000-000037000000}"/>
    <cellStyle name="Normal 3 3 2" xfId="56" xr:uid="{00000000-0005-0000-0000-000038000000}"/>
    <cellStyle name="Normal 3 3 3" xfId="57" xr:uid="{00000000-0005-0000-0000-000039000000}"/>
    <cellStyle name="Normal 3 4" xfId="58" xr:uid="{00000000-0005-0000-0000-00003A000000}"/>
    <cellStyle name="Normal 3 5" xfId="59" xr:uid="{00000000-0005-0000-0000-00003B000000}"/>
    <cellStyle name="Normal 3_Electro 7 " xfId="60" xr:uid="{00000000-0005-0000-0000-00003C000000}"/>
    <cellStyle name="Normal 4" xfId="61" xr:uid="{00000000-0005-0000-0000-00003D000000}"/>
    <cellStyle name="Normal 5" xfId="62" xr:uid="{00000000-0005-0000-0000-00003E000000}"/>
    <cellStyle name="Normal 5 2" xfId="63" xr:uid="{00000000-0005-0000-0000-00003F000000}"/>
    <cellStyle name="Normal 5 3" xfId="64" xr:uid="{00000000-0005-0000-0000-000040000000}"/>
    <cellStyle name="Normal 6" xfId="65" xr:uid="{00000000-0005-0000-0000-000041000000}"/>
    <cellStyle name="Normal 6 2" xfId="66" xr:uid="{00000000-0005-0000-0000-000042000000}"/>
    <cellStyle name="Normal 6 3" xfId="67" xr:uid="{00000000-0005-0000-0000-000043000000}"/>
    <cellStyle name="Normal 7" xfId="68" xr:uid="{00000000-0005-0000-0000-000044000000}"/>
    <cellStyle name="Normal 8" xfId="69" xr:uid="{00000000-0005-0000-0000-000045000000}"/>
    <cellStyle name="Normal 8 2" xfId="70" xr:uid="{00000000-0005-0000-0000-000046000000}"/>
    <cellStyle name="Normal 9" xfId="71" xr:uid="{00000000-0005-0000-0000-000047000000}"/>
    <cellStyle name="Normal_Résult CHF F1E 2009" xfId="80" xr:uid="{06489D2B-73EA-F241-88CC-C5EE492040B5}"/>
    <cellStyle name="Normal_Résultats championnat de France 2009-FF2000.xls" xfId="81" xr:uid="{611F34CC-1150-BA4F-A284-F88916B6DA5A}"/>
    <cellStyle name="Pourcentage 2" xfId="72" xr:uid="{00000000-0005-0000-0000-000048000000}"/>
    <cellStyle name="Pourcentage 3" xfId="73" xr:uid="{00000000-0005-0000-0000-000049000000}"/>
    <cellStyle name="Standard 2" xfId="74" xr:uid="{00000000-0005-0000-0000-00004A000000}"/>
    <cellStyle name="Standard 3" xfId="75" xr:uid="{00000000-0005-0000-0000-00004B000000}"/>
    <cellStyle name="Titre 1" xfId="76" xr:uid="{00000000-0005-0000-0000-00004C000000}"/>
    <cellStyle name="Titreæ" xfId="77" xr:uid="{00000000-0005-0000-0000-00004D000000}"/>
  </cellStyles>
  <dxfs count="8">
    <dxf>
      <font>
        <strike/>
      </font>
      <fill>
        <patternFill>
          <bgColor theme="2"/>
        </patternFill>
      </fill>
    </dxf>
    <dxf>
      <font>
        <strike/>
      </font>
      <fill>
        <patternFill>
          <bgColor theme="2"/>
        </patternFill>
      </fill>
    </dxf>
    <dxf>
      <font>
        <strike/>
      </font>
      <fill>
        <patternFill>
          <bgColor theme="2"/>
        </patternFill>
      </fill>
    </dxf>
    <dxf>
      <font>
        <strike/>
      </font>
      <fill>
        <patternFill>
          <bgColor theme="2"/>
        </patternFill>
      </fill>
    </dxf>
    <dxf>
      <font>
        <strike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strike/>
      </font>
      <fill>
        <patternFill>
          <bgColor theme="2"/>
        </patternFill>
      </fill>
    </dxf>
    <dxf>
      <font>
        <strike/>
      </font>
      <fill>
        <patternFill>
          <bgColor theme="2"/>
        </patternFill>
      </fill>
    </dxf>
  </dxfs>
  <tableStyles count="0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969696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8</xdr:row>
      <xdr:rowOff>0</xdr:rowOff>
    </xdr:from>
    <xdr:to>
      <xdr:col>2</xdr:col>
      <xdr:colOff>368300</xdr:colOff>
      <xdr:row>8</xdr:row>
      <xdr:rowOff>152400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7863D84A-06D6-3B46-9B9B-571913E5C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993900"/>
          <a:ext cx="177800" cy="152400"/>
        </a:xfrm>
        <a:prstGeom prst="rect">
          <a:avLst/>
        </a:prstGeom>
        <a:noFill/>
        <a:ln>
          <a:noFill/>
        </a:ln>
        <a:effectLst>
          <a:outerShdw dist="22997" dir="5400000" algn="tl" rotWithShape="0">
            <a:srgbClr val="000000">
              <a:alpha val="3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9</xdr:row>
      <xdr:rowOff>0</xdr:rowOff>
    </xdr:from>
    <xdr:to>
      <xdr:col>2</xdr:col>
      <xdr:colOff>368300</xdr:colOff>
      <xdr:row>9</xdr:row>
      <xdr:rowOff>152400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83925FB4-651C-E847-820E-468F38AB4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2184400"/>
          <a:ext cx="177800" cy="152400"/>
        </a:xfrm>
        <a:prstGeom prst="rect">
          <a:avLst/>
        </a:prstGeom>
        <a:noFill/>
        <a:ln>
          <a:noFill/>
        </a:ln>
        <a:effectLst>
          <a:outerShdw dist="22997" dir="5400000" algn="tl" rotWithShape="0">
            <a:srgbClr val="000000">
              <a:alpha val="3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10</xdr:row>
      <xdr:rowOff>0</xdr:rowOff>
    </xdr:from>
    <xdr:to>
      <xdr:col>2</xdr:col>
      <xdr:colOff>368300</xdr:colOff>
      <xdr:row>10</xdr:row>
      <xdr:rowOff>152400</xdr:rowOff>
    </xdr:to>
    <xdr:pic>
      <xdr:nvPicPr>
        <xdr:cNvPr id="4" name="Image 5">
          <a:extLst>
            <a:ext uri="{FF2B5EF4-FFF2-40B4-BE49-F238E27FC236}">
              <a16:creationId xmlns:a16="http://schemas.microsoft.com/office/drawing/2014/main" id="{1EB43577-38F7-DC4E-B919-8657F528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2374900"/>
          <a:ext cx="177800" cy="152400"/>
        </a:xfrm>
        <a:prstGeom prst="rect">
          <a:avLst/>
        </a:prstGeom>
        <a:noFill/>
        <a:ln>
          <a:noFill/>
        </a:ln>
        <a:effectLst>
          <a:outerShdw dist="22997" dir="5400000" algn="tl" rotWithShape="0">
            <a:srgbClr val="000000">
              <a:alpha val="3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11</xdr:row>
      <xdr:rowOff>0</xdr:rowOff>
    </xdr:from>
    <xdr:to>
      <xdr:col>2</xdr:col>
      <xdr:colOff>368300</xdr:colOff>
      <xdr:row>11</xdr:row>
      <xdr:rowOff>152400</xdr:rowOff>
    </xdr:to>
    <xdr:pic>
      <xdr:nvPicPr>
        <xdr:cNvPr id="5" name="Image 6">
          <a:extLst>
            <a:ext uri="{FF2B5EF4-FFF2-40B4-BE49-F238E27FC236}">
              <a16:creationId xmlns:a16="http://schemas.microsoft.com/office/drawing/2014/main" id="{130BFAAC-A20C-BF4F-983E-22F152A57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2565400"/>
          <a:ext cx="177800" cy="152400"/>
        </a:xfrm>
        <a:prstGeom prst="rect">
          <a:avLst/>
        </a:prstGeom>
        <a:noFill/>
        <a:ln>
          <a:noFill/>
        </a:ln>
        <a:effectLst>
          <a:outerShdw dist="22997" dir="5400000" algn="tl" rotWithShape="0">
            <a:srgbClr val="000000">
              <a:alpha val="3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12</xdr:row>
      <xdr:rowOff>0</xdr:rowOff>
    </xdr:from>
    <xdr:to>
      <xdr:col>2</xdr:col>
      <xdr:colOff>368300</xdr:colOff>
      <xdr:row>12</xdr:row>
      <xdr:rowOff>152400</xdr:rowOff>
    </xdr:to>
    <xdr:pic>
      <xdr:nvPicPr>
        <xdr:cNvPr id="6" name="Image 7">
          <a:extLst>
            <a:ext uri="{FF2B5EF4-FFF2-40B4-BE49-F238E27FC236}">
              <a16:creationId xmlns:a16="http://schemas.microsoft.com/office/drawing/2014/main" id="{06D6ED71-2FE7-DC45-82EB-C247DB5A1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2755900"/>
          <a:ext cx="177800" cy="152400"/>
        </a:xfrm>
        <a:prstGeom prst="rect">
          <a:avLst/>
        </a:prstGeom>
        <a:noFill/>
        <a:ln>
          <a:noFill/>
        </a:ln>
        <a:effectLst>
          <a:outerShdw dist="22997" dir="5400000" algn="tl" rotWithShape="0">
            <a:srgbClr val="000000">
              <a:alpha val="3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13</xdr:row>
      <xdr:rowOff>0</xdr:rowOff>
    </xdr:from>
    <xdr:to>
      <xdr:col>2</xdr:col>
      <xdr:colOff>368300</xdr:colOff>
      <xdr:row>13</xdr:row>
      <xdr:rowOff>152400</xdr:rowOff>
    </xdr:to>
    <xdr:pic>
      <xdr:nvPicPr>
        <xdr:cNvPr id="7" name="Image 8">
          <a:extLst>
            <a:ext uri="{FF2B5EF4-FFF2-40B4-BE49-F238E27FC236}">
              <a16:creationId xmlns:a16="http://schemas.microsoft.com/office/drawing/2014/main" id="{981F42F7-1BE6-CA4B-BD64-269BD5E62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2946400"/>
          <a:ext cx="177800" cy="152400"/>
        </a:xfrm>
        <a:prstGeom prst="rect">
          <a:avLst/>
        </a:prstGeom>
        <a:noFill/>
        <a:ln>
          <a:noFill/>
        </a:ln>
        <a:effectLst>
          <a:outerShdw dist="22997" dir="5400000" algn="tl" rotWithShape="0">
            <a:srgbClr val="000000">
              <a:alpha val="3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14</xdr:row>
      <xdr:rowOff>0</xdr:rowOff>
    </xdr:from>
    <xdr:to>
      <xdr:col>2</xdr:col>
      <xdr:colOff>368300</xdr:colOff>
      <xdr:row>14</xdr:row>
      <xdr:rowOff>152400</xdr:rowOff>
    </xdr:to>
    <xdr:pic>
      <xdr:nvPicPr>
        <xdr:cNvPr id="8" name="Image 9">
          <a:extLst>
            <a:ext uri="{FF2B5EF4-FFF2-40B4-BE49-F238E27FC236}">
              <a16:creationId xmlns:a16="http://schemas.microsoft.com/office/drawing/2014/main" id="{6246D701-D888-3549-80C0-88B2EE21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3136900"/>
          <a:ext cx="177800" cy="152400"/>
        </a:xfrm>
        <a:prstGeom prst="rect">
          <a:avLst/>
        </a:prstGeom>
        <a:noFill/>
        <a:ln>
          <a:noFill/>
        </a:ln>
        <a:effectLst>
          <a:outerShdw dist="22997" dir="5400000" algn="tl" rotWithShape="0">
            <a:srgbClr val="000000">
              <a:alpha val="3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177800</xdr:colOff>
      <xdr:row>15</xdr:row>
      <xdr:rowOff>152400</xdr:rowOff>
    </xdr:to>
    <xdr:pic>
      <xdr:nvPicPr>
        <xdr:cNvPr id="9" name="Image 10">
          <a:extLst>
            <a:ext uri="{FF2B5EF4-FFF2-40B4-BE49-F238E27FC236}">
              <a16:creationId xmlns:a16="http://schemas.microsoft.com/office/drawing/2014/main" id="{0480D995-B2DA-F14E-AAD2-E19777730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3327400"/>
          <a:ext cx="177800" cy="152400"/>
        </a:xfrm>
        <a:prstGeom prst="rect">
          <a:avLst/>
        </a:prstGeom>
        <a:noFill/>
        <a:ln>
          <a:noFill/>
        </a:ln>
        <a:effectLst>
          <a:outerShdw dist="22997" dir="5400000" algn="tl" rotWithShape="0">
            <a:srgbClr val="000000">
              <a:alpha val="3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15</xdr:row>
      <xdr:rowOff>0</xdr:rowOff>
    </xdr:from>
    <xdr:to>
      <xdr:col>2</xdr:col>
      <xdr:colOff>368300</xdr:colOff>
      <xdr:row>15</xdr:row>
      <xdr:rowOff>152400</xdr:rowOff>
    </xdr:to>
    <xdr:pic>
      <xdr:nvPicPr>
        <xdr:cNvPr id="10" name="Image 11">
          <a:extLst>
            <a:ext uri="{FF2B5EF4-FFF2-40B4-BE49-F238E27FC236}">
              <a16:creationId xmlns:a16="http://schemas.microsoft.com/office/drawing/2014/main" id="{64F38F69-A0A3-674C-B96E-A585029CF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3327400"/>
          <a:ext cx="177800" cy="152400"/>
        </a:xfrm>
        <a:prstGeom prst="rect">
          <a:avLst/>
        </a:prstGeom>
        <a:noFill/>
        <a:ln>
          <a:noFill/>
        </a:ln>
        <a:effectLst>
          <a:outerShdw dist="22997" dir="5400000" algn="tl" rotWithShape="0">
            <a:srgbClr val="000000">
              <a:alpha val="3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16</xdr:row>
      <xdr:rowOff>0</xdr:rowOff>
    </xdr:from>
    <xdr:to>
      <xdr:col>2</xdr:col>
      <xdr:colOff>368300</xdr:colOff>
      <xdr:row>16</xdr:row>
      <xdr:rowOff>152400</xdr:rowOff>
    </xdr:to>
    <xdr:pic>
      <xdr:nvPicPr>
        <xdr:cNvPr id="11" name="Image 12">
          <a:extLst>
            <a:ext uri="{FF2B5EF4-FFF2-40B4-BE49-F238E27FC236}">
              <a16:creationId xmlns:a16="http://schemas.microsoft.com/office/drawing/2014/main" id="{6F2C84F7-9449-6C4B-A198-6870F293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3517900"/>
          <a:ext cx="177800" cy="152400"/>
        </a:xfrm>
        <a:prstGeom prst="rect">
          <a:avLst/>
        </a:prstGeom>
        <a:noFill/>
        <a:ln>
          <a:noFill/>
        </a:ln>
        <a:effectLst>
          <a:outerShdw dist="22997" dir="5400000" algn="tl" rotWithShape="0">
            <a:srgbClr val="000000">
              <a:alpha val="3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17</xdr:row>
      <xdr:rowOff>0</xdr:rowOff>
    </xdr:from>
    <xdr:to>
      <xdr:col>2</xdr:col>
      <xdr:colOff>368300</xdr:colOff>
      <xdr:row>17</xdr:row>
      <xdr:rowOff>152400</xdr:rowOff>
    </xdr:to>
    <xdr:pic>
      <xdr:nvPicPr>
        <xdr:cNvPr id="12" name="Image 13">
          <a:extLst>
            <a:ext uri="{FF2B5EF4-FFF2-40B4-BE49-F238E27FC236}">
              <a16:creationId xmlns:a16="http://schemas.microsoft.com/office/drawing/2014/main" id="{7E8909D8-6495-F345-AE92-5B75CD6C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3708400"/>
          <a:ext cx="177800" cy="152400"/>
        </a:xfrm>
        <a:prstGeom prst="rect">
          <a:avLst/>
        </a:prstGeom>
        <a:noFill/>
        <a:ln>
          <a:noFill/>
        </a:ln>
        <a:effectLst>
          <a:outerShdw dist="22997" dir="5400000" algn="tl" rotWithShape="0">
            <a:srgbClr val="000000">
              <a:alpha val="3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18</xdr:row>
      <xdr:rowOff>0</xdr:rowOff>
    </xdr:from>
    <xdr:to>
      <xdr:col>2</xdr:col>
      <xdr:colOff>368300</xdr:colOff>
      <xdr:row>18</xdr:row>
      <xdr:rowOff>152400</xdr:rowOff>
    </xdr:to>
    <xdr:pic>
      <xdr:nvPicPr>
        <xdr:cNvPr id="13" name="Image 14">
          <a:extLst>
            <a:ext uri="{FF2B5EF4-FFF2-40B4-BE49-F238E27FC236}">
              <a16:creationId xmlns:a16="http://schemas.microsoft.com/office/drawing/2014/main" id="{80F55F99-A3B3-8D41-A1FE-5ECBE7F63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3898900"/>
          <a:ext cx="177800" cy="152400"/>
        </a:xfrm>
        <a:prstGeom prst="rect">
          <a:avLst/>
        </a:prstGeom>
        <a:noFill/>
        <a:ln>
          <a:noFill/>
        </a:ln>
        <a:effectLst>
          <a:outerShdw dist="22997" dir="5400000" algn="tl" rotWithShape="0">
            <a:srgbClr val="000000">
              <a:alpha val="3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19</xdr:row>
      <xdr:rowOff>0</xdr:rowOff>
    </xdr:from>
    <xdr:to>
      <xdr:col>2</xdr:col>
      <xdr:colOff>368300</xdr:colOff>
      <xdr:row>19</xdr:row>
      <xdr:rowOff>152400</xdr:rowOff>
    </xdr:to>
    <xdr:pic>
      <xdr:nvPicPr>
        <xdr:cNvPr id="14" name="Image 15">
          <a:extLst>
            <a:ext uri="{FF2B5EF4-FFF2-40B4-BE49-F238E27FC236}">
              <a16:creationId xmlns:a16="http://schemas.microsoft.com/office/drawing/2014/main" id="{FDD09879-FC5F-2242-A25F-BBF89D992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089400"/>
          <a:ext cx="177800" cy="152400"/>
        </a:xfrm>
        <a:prstGeom prst="rect">
          <a:avLst/>
        </a:prstGeom>
        <a:noFill/>
        <a:ln>
          <a:noFill/>
        </a:ln>
        <a:effectLst>
          <a:outerShdw dist="22997" dir="5400000" algn="tl" rotWithShape="0">
            <a:srgbClr val="000000">
              <a:alpha val="3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20</xdr:row>
      <xdr:rowOff>0</xdr:rowOff>
    </xdr:from>
    <xdr:to>
      <xdr:col>2</xdr:col>
      <xdr:colOff>368300</xdr:colOff>
      <xdr:row>20</xdr:row>
      <xdr:rowOff>152400</xdr:rowOff>
    </xdr:to>
    <xdr:pic>
      <xdr:nvPicPr>
        <xdr:cNvPr id="15" name="Image 16">
          <a:extLst>
            <a:ext uri="{FF2B5EF4-FFF2-40B4-BE49-F238E27FC236}">
              <a16:creationId xmlns:a16="http://schemas.microsoft.com/office/drawing/2014/main" id="{DD01EB24-2D7C-AC40-9B7F-ACCF403F9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279900"/>
          <a:ext cx="177800" cy="152400"/>
        </a:xfrm>
        <a:prstGeom prst="rect">
          <a:avLst/>
        </a:prstGeom>
        <a:noFill/>
        <a:ln>
          <a:noFill/>
        </a:ln>
        <a:effectLst>
          <a:outerShdw dist="22997" dir="5400000" algn="tl" rotWithShape="0">
            <a:srgbClr val="000000">
              <a:alpha val="3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21</xdr:row>
      <xdr:rowOff>0</xdr:rowOff>
    </xdr:from>
    <xdr:to>
      <xdr:col>2</xdr:col>
      <xdr:colOff>368300</xdr:colOff>
      <xdr:row>21</xdr:row>
      <xdr:rowOff>152400</xdr:rowOff>
    </xdr:to>
    <xdr:pic>
      <xdr:nvPicPr>
        <xdr:cNvPr id="16" name="Image 17">
          <a:extLst>
            <a:ext uri="{FF2B5EF4-FFF2-40B4-BE49-F238E27FC236}">
              <a16:creationId xmlns:a16="http://schemas.microsoft.com/office/drawing/2014/main" id="{E75F68DB-5AEE-A34E-8FF4-4984A8B1F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470400"/>
          <a:ext cx="177800" cy="152400"/>
        </a:xfrm>
        <a:prstGeom prst="rect">
          <a:avLst/>
        </a:prstGeom>
        <a:noFill/>
        <a:ln>
          <a:noFill/>
        </a:ln>
        <a:effectLst>
          <a:outerShdw dist="22997" dir="5400000" algn="tl" rotWithShape="0">
            <a:srgbClr val="000000">
              <a:alpha val="3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22</xdr:row>
      <xdr:rowOff>0</xdr:rowOff>
    </xdr:from>
    <xdr:to>
      <xdr:col>2</xdr:col>
      <xdr:colOff>368300</xdr:colOff>
      <xdr:row>22</xdr:row>
      <xdr:rowOff>139700</xdr:rowOff>
    </xdr:to>
    <xdr:pic>
      <xdr:nvPicPr>
        <xdr:cNvPr id="17" name="Image 18">
          <a:extLst>
            <a:ext uri="{FF2B5EF4-FFF2-40B4-BE49-F238E27FC236}">
              <a16:creationId xmlns:a16="http://schemas.microsoft.com/office/drawing/2014/main" id="{6CF49E3E-8474-FF4C-9239-21522E5B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660900"/>
          <a:ext cx="177800" cy="139700"/>
        </a:xfrm>
        <a:prstGeom prst="rect">
          <a:avLst/>
        </a:prstGeom>
        <a:noFill/>
        <a:ln>
          <a:noFill/>
        </a:ln>
        <a:effectLst>
          <a:outerShdw dist="22997" dir="5400000" algn="tl" rotWithShape="0">
            <a:srgbClr val="000000">
              <a:alpha val="3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24</xdr:row>
      <xdr:rowOff>0</xdr:rowOff>
    </xdr:from>
    <xdr:to>
      <xdr:col>2</xdr:col>
      <xdr:colOff>368300</xdr:colOff>
      <xdr:row>24</xdr:row>
      <xdr:rowOff>139700</xdr:rowOff>
    </xdr:to>
    <xdr:pic>
      <xdr:nvPicPr>
        <xdr:cNvPr id="18" name="Image 20">
          <a:extLst>
            <a:ext uri="{FF2B5EF4-FFF2-40B4-BE49-F238E27FC236}">
              <a16:creationId xmlns:a16="http://schemas.microsoft.com/office/drawing/2014/main" id="{193E466A-3E26-AA49-A998-6B08C68B8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5054600"/>
          <a:ext cx="177800" cy="139700"/>
        </a:xfrm>
        <a:prstGeom prst="rect">
          <a:avLst/>
        </a:prstGeom>
        <a:noFill/>
        <a:ln>
          <a:noFill/>
        </a:ln>
        <a:effectLst>
          <a:outerShdw dist="22997" dir="5400000" algn="tl" rotWithShape="0">
            <a:srgbClr val="000000">
              <a:alpha val="3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25</xdr:row>
      <xdr:rowOff>0</xdr:rowOff>
    </xdr:from>
    <xdr:to>
      <xdr:col>2</xdr:col>
      <xdr:colOff>368300</xdr:colOff>
      <xdr:row>25</xdr:row>
      <xdr:rowOff>139700</xdr:rowOff>
    </xdr:to>
    <xdr:pic>
      <xdr:nvPicPr>
        <xdr:cNvPr id="19" name="Image 21">
          <a:extLst>
            <a:ext uri="{FF2B5EF4-FFF2-40B4-BE49-F238E27FC236}">
              <a16:creationId xmlns:a16="http://schemas.microsoft.com/office/drawing/2014/main" id="{93706873-4FAF-E44B-990A-1B9370888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5232400"/>
          <a:ext cx="177800" cy="139700"/>
        </a:xfrm>
        <a:prstGeom prst="rect">
          <a:avLst/>
        </a:prstGeom>
        <a:noFill/>
        <a:ln>
          <a:noFill/>
        </a:ln>
        <a:effectLst>
          <a:outerShdw dist="22997" dir="5400000" algn="tl" rotWithShape="0">
            <a:srgbClr val="000000">
              <a:alpha val="3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serveur/Documents%20and%20Settings/user/Local%20Settings/Temporary%20Internet%20Files/Content.IE5/V2JKNG9O/MAQUETTE%20(avion%20&amp;%20h&#233;lico)/0%200%20MAQUETTE_2010/Championnat%20de%20France%20Avions%202010/R&#233;sultats%20Maquette_Avions_2010_versionCF_BLOIS_DIMANCHE.xls?E0A69F9D" TargetMode="External"/><Relationship Id="rId1" Type="http://schemas.openxmlformats.org/officeDocument/2006/relationships/externalLinkPath" Target="file:///E0A69F9D/R&#233;sultats%20Maquette_Avions_2010_versionCF_BLOIS_DIMANCHE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d.docs.live.net/SAUVE_dell_6_02_2010/1%201%20Maquettes%20Avions%202009/Dossiers%20vers%20FFAM_CF2009/1%201%20Maquettes%202008_2009/1%20CF%20Maquettes%20Avions%20Cognac%202008/Liste%20participants/7-liste%20des%20concurrents%20CF%20maquettes%20Cognac%20JC16_07_08.xls?ACBB7EBE" TargetMode="External"/><Relationship Id="rId1" Type="http://schemas.openxmlformats.org/officeDocument/2006/relationships/externalLinkPath" Target="file:///ACBB7EBE/7-liste%20des%20concurrents%20CF%20maquettes%20Cognac%20JC16_07_08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serv-tv/easyphp$/Documents%20and%20Settings/user/Local%20Settings/Temporary%20Internet%20Files/Content.IE5/V2JKNG9O/MAQUETTE%20(avion%20&amp;%20h&#233;lico)/0%200%20Docs%20Maquette/Concurrents_Maquettes_Avions_H&#233;licos_Planeurs_s&#233;lections_CF_2010.xls?2D25429B" TargetMode="External"/><Relationship Id="rId1" Type="http://schemas.openxmlformats.org/officeDocument/2006/relationships/externalLinkPath" Target="file:///2D25429B/Concurrents_Maquettes_Avions_H&#233;licos_Planeurs_s&#233;lections_CF_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ur/Documents%20and%20Settings/user/Local%20Settings/Temporary%20Internet%20Files/Content.IE5/V2JKNG9O/MAQUETTE%20(avion%20&amp;%20h&#233;lico)/0%200%20Docs%20Maquette/Concurrents_Maquettes_Avions_H&#233;licos_Planeurs_s&#233;lections_CF_2010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serv-tv/easyphp$/Documents%20and%20Settings/user/Local%20Settings/Temporary%20Internet%20Files/Content.IE5/V2JKNG9O/MAQUETTE%20(avion%20&amp;%20h&#233;lico)/0%200%20MAQUETTE_2010/Championnat%20de%20France%20Avions%202010/Copie%20de%20R&#233;sultats%20Maquettes_H&#233;licos_2010_versionCF_BLOIS.xls?7EB72197" TargetMode="External"/><Relationship Id="rId1" Type="http://schemas.openxmlformats.org/officeDocument/2006/relationships/externalLinkPath" Target="file:///7EB72197/Copie%20de%20R&#233;sultats%20Maquettes_H&#233;licos_2010_versionCF_BLOIS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serveur/Documents%20and%20Settings/user/Local%20Settings/Temporary%20Internet%20Files/Content.IE5/V2JKNG9O/MAQUETTE%20(avion%20&amp;%20h&#233;lico)/0%200%20MAQUETTE_2010/Championnat%20de%20France%20Avions%202010/Copie%20de%20R&#233;sultats%20Maquettes_H&#233;licos_2010_versionCF_BLOIS.xls?E0A69F9D" TargetMode="External"/><Relationship Id="rId1" Type="http://schemas.openxmlformats.org/officeDocument/2006/relationships/externalLinkPath" Target="file:///E0A69F9D/Copie%20de%20R&#233;sultats%20Maquettes_H&#233;licos_2010_versionCF_BLO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riezbeatrice/Desktop/Re&#769;sultats%20CdF%20avion%20de%20voltig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ambule"/>
      <sheetName val="INFOS"/>
      <sheetName val="Coeef."/>
      <sheetName val="Static"/>
      <sheetName val="Static (Blois)"/>
      <sheetName val="Vol"/>
      <sheetName val="Vol (Blois)"/>
      <sheetName val="éti_Régie"/>
      <sheetName val="hangar"/>
      <sheetName val="Officiels_org_"/>
      <sheetName val="Saisie concurrents"/>
      <sheetName val="Dossiers et Dossards"/>
      <sheetName val="Renseignement maquette"/>
      <sheetName val="régie radio"/>
      <sheetName val="pesée"/>
      <sheetName val="Fréquences"/>
      <sheetName val="Tirage au sort"/>
      <sheetName val="Ordre de départ"/>
      <sheetName val="Résultats"/>
      <sheetName val="Résultats imprimante"/>
      <sheetName val="Sélection F4C"/>
      <sheetName val="PV concours_FFAM"/>
      <sheetName val="Résultats_FFAM"/>
      <sheetName val="vol 1 juges F4C"/>
      <sheetName val="vol 2 juges F4C"/>
      <sheetName val="vol 3 juges F4C"/>
      <sheetName val="Graph VOL 1 F4C"/>
      <sheetName val="Graph VOL 2 F4C"/>
      <sheetName val="Graph VOL 3 F4C"/>
      <sheetName val="vol 1 juges Nat"/>
      <sheetName val="vol 2 juges Nat"/>
      <sheetName val="vol 3 juges NAT"/>
      <sheetName val="Graph VOL 1 NAT"/>
      <sheetName val="Graph VOL 2 NAT"/>
      <sheetName val="Graph VOL 3 NAT"/>
      <sheetName val="RécapStatic 1"/>
      <sheetName val="RécapStatic 2"/>
      <sheetName val="RécapStatic 3"/>
      <sheetName val="RécapStatic 4"/>
      <sheetName val="RécapStatic 5"/>
      <sheetName val="RécapStatic 6"/>
      <sheetName val="RécapVol 1 juge (1)"/>
      <sheetName val="RécapVol 1 juge (2)"/>
      <sheetName val="RécapVol 1 juge (3)"/>
      <sheetName val="RécapVol 1 juge (4)"/>
      <sheetName val="RécapVol 1 juge (5)"/>
      <sheetName val="RécapVol 1 juge (6)"/>
      <sheetName val="RécapVol 2 juge (1)"/>
      <sheetName val="RécapVol 2 juge (2)"/>
      <sheetName val="RécapVol 2 juge (3)"/>
      <sheetName val="RécapVol 2 juge (4)"/>
      <sheetName val="RécapVol 2 juge (5)"/>
      <sheetName val="RécapVol 2 juge (6)"/>
      <sheetName val="RécapVol 3 juge (1)"/>
      <sheetName val="RécapVol 3 juge (2)"/>
      <sheetName val="RécapVol 3 juge (3)"/>
      <sheetName val="RécapVol 3 juge (4)"/>
      <sheetName val="RécapVol 3 juge (5)"/>
      <sheetName val="RécapVol 3 juge (6)"/>
      <sheetName val="Dos1"/>
      <sheetName val="Dos2"/>
      <sheetName val="Dos3"/>
      <sheetName val="Dos4"/>
      <sheetName val="Dos5"/>
      <sheetName val="Dos6"/>
      <sheetName val="Dos7"/>
      <sheetName val="Dos8"/>
      <sheetName val="Dos9"/>
      <sheetName val="Dos10"/>
      <sheetName val="Dos11"/>
      <sheetName val="Dos12"/>
      <sheetName val="Dos13"/>
      <sheetName val="Dos14"/>
      <sheetName val="Dos15"/>
      <sheetName val="Dos16"/>
      <sheetName val="Dos17"/>
      <sheetName val="Dos18"/>
      <sheetName val="Dos19"/>
      <sheetName val="Dos20"/>
      <sheetName val="Dos21"/>
      <sheetName val="Dos22"/>
      <sheetName val="Dos23"/>
      <sheetName val="Dos24"/>
      <sheetName val="Dos25"/>
      <sheetName val="Dos26"/>
      <sheetName val="Dos27"/>
      <sheetName val="Dos28"/>
      <sheetName val="Dos29"/>
      <sheetName val="Dos30"/>
      <sheetName val="Dos31"/>
      <sheetName val="Dos32"/>
      <sheetName val="Dos33"/>
      <sheetName val="Dos34"/>
      <sheetName val="Dos35"/>
      <sheetName val="Dos36"/>
      <sheetName val="Dos37"/>
      <sheetName val="Dos38"/>
      <sheetName val="Dos39"/>
      <sheetName val="Dos40"/>
      <sheetName val="Fvol1"/>
      <sheetName val="Fvol2"/>
      <sheetName val="Fvol3"/>
      <sheetName val="Fvol4"/>
      <sheetName val="Fvol5"/>
      <sheetName val="Fvol6"/>
      <sheetName val="Fvol7"/>
      <sheetName val="Fvol8"/>
      <sheetName val="Fvol9"/>
      <sheetName val="Fvol10"/>
      <sheetName val="Fvol11"/>
      <sheetName val="Fvol12"/>
      <sheetName val="Fvol13"/>
      <sheetName val="Fvol14"/>
      <sheetName val="Fvol15"/>
      <sheetName val="Fvol16"/>
      <sheetName val="Fvol17"/>
      <sheetName val="Fvol18"/>
      <sheetName val="Fvol19"/>
      <sheetName val="Fvol20"/>
      <sheetName val="Fvol21"/>
      <sheetName val="Fvol22"/>
      <sheetName val="Fvol23"/>
      <sheetName val="Fvol24"/>
      <sheetName val="Fvol25"/>
      <sheetName val="Fvol26"/>
      <sheetName val="Fvol27"/>
      <sheetName val="Fvol28"/>
      <sheetName val="Fvol29"/>
      <sheetName val="Fvol30"/>
      <sheetName val="Fvol31"/>
      <sheetName val="Fvol32"/>
      <sheetName val="Fvol33"/>
      <sheetName val="Fvol34"/>
      <sheetName val="Fvol35"/>
      <sheetName val="Fvol36"/>
      <sheetName val="Fvol37"/>
      <sheetName val="Fvol38"/>
      <sheetName val="Fvol39"/>
      <sheetName val="Fvol40"/>
      <sheetName val="dip1"/>
      <sheetName val="dip2"/>
      <sheetName val="dip3"/>
      <sheetName val="dip4"/>
      <sheetName val="dip5"/>
      <sheetName val="dip6"/>
      <sheetName val="dip7"/>
      <sheetName val="dip8"/>
      <sheetName val="dip9"/>
      <sheetName val="dip10"/>
      <sheetName val="dip11"/>
      <sheetName val="dip12"/>
      <sheetName val="dip13"/>
      <sheetName val="dip14"/>
      <sheetName val="dip15"/>
      <sheetName val="dip16"/>
      <sheetName val="dip17"/>
      <sheetName val="dip18"/>
      <sheetName val="dip19"/>
      <sheetName val="dip20"/>
      <sheetName val="dip21"/>
      <sheetName val="dip22"/>
      <sheetName val="dip23"/>
      <sheetName val="dip24"/>
      <sheetName val="dip25"/>
      <sheetName val="dip26"/>
      <sheetName val="dip27"/>
      <sheetName val="dip28"/>
      <sheetName val="dip29"/>
      <sheetName val="dip30"/>
      <sheetName val="dip31"/>
      <sheetName val="dip32"/>
      <sheetName val="dip33"/>
      <sheetName val="dip34"/>
      <sheetName val="dip35"/>
      <sheetName val="dip36"/>
      <sheetName val="dip37"/>
      <sheetName val="dip38"/>
      <sheetName val="dip39"/>
      <sheetName val="dip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2">
          <cell r="D2">
            <v>3</v>
          </cell>
          <cell r="H2">
            <v>12</v>
          </cell>
        </row>
      </sheetData>
      <sheetData sheetId="24" refreshError="1">
        <row r="2">
          <cell r="H2">
            <v>13</v>
          </cell>
        </row>
      </sheetData>
      <sheetData sheetId="25" refreshError="1">
        <row r="2">
          <cell r="H2">
            <v>12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Repas"/>
      <sheetName val="Dossards"/>
      <sheetName val="Détails des modèles"/>
      <sheetName val="Planning des vols"/>
      <sheetName val="planning13mn"/>
      <sheetName val="plannig12mn"/>
      <sheetName val="Feuil1"/>
    </sheetNames>
    <sheetDataSet>
      <sheetData sheetId="0"/>
      <sheetData sheetId="1"/>
      <sheetData sheetId="2"/>
      <sheetData sheetId="3">
        <row r="4">
          <cell r="B4" t="str">
            <v>NAT</v>
          </cell>
        </row>
        <row r="5">
          <cell r="B5" t="str">
            <v>NAT</v>
          </cell>
        </row>
        <row r="6">
          <cell r="B6" t="str">
            <v>NAT</v>
          </cell>
        </row>
        <row r="7">
          <cell r="B7" t="str">
            <v>NAT</v>
          </cell>
        </row>
        <row r="8">
          <cell r="B8" t="str">
            <v>F4C</v>
          </cell>
        </row>
        <row r="9">
          <cell r="B9" t="str">
            <v>NAT</v>
          </cell>
        </row>
        <row r="10">
          <cell r="B10" t="str">
            <v>F4C</v>
          </cell>
        </row>
        <row r="11">
          <cell r="B11" t="str">
            <v>NAT</v>
          </cell>
        </row>
        <row r="12">
          <cell r="B12" t="str">
            <v>F4C</v>
          </cell>
        </row>
        <row r="13">
          <cell r="B13" t="str">
            <v>F4C</v>
          </cell>
        </row>
        <row r="14">
          <cell r="B14" t="str">
            <v>F4C</v>
          </cell>
        </row>
        <row r="15">
          <cell r="B15" t="str">
            <v>NAT</v>
          </cell>
        </row>
        <row r="16">
          <cell r="B16" t="str">
            <v>F4C</v>
          </cell>
        </row>
        <row r="17">
          <cell r="B17" t="str">
            <v>F4C</v>
          </cell>
        </row>
        <row r="18">
          <cell r="B18" t="str">
            <v>F4C</v>
          </cell>
        </row>
        <row r="19">
          <cell r="B19" t="str">
            <v>F4C</v>
          </cell>
        </row>
        <row r="20">
          <cell r="B20" t="str">
            <v>F4C</v>
          </cell>
        </row>
        <row r="21">
          <cell r="B21" t="str">
            <v>F4C</v>
          </cell>
        </row>
        <row r="22">
          <cell r="B22" t="str">
            <v>NAT</v>
          </cell>
        </row>
        <row r="23">
          <cell r="B23" t="str">
            <v>NAT</v>
          </cell>
        </row>
        <row r="24">
          <cell r="B24" t="str">
            <v>NAT</v>
          </cell>
        </row>
        <row r="25">
          <cell r="B25" t="str">
            <v>NAT</v>
          </cell>
        </row>
        <row r="26">
          <cell r="B26" t="str">
            <v>NAT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2010"/>
      <sheetName val="CF"/>
      <sheetName val="CF_2011"/>
      <sheetName val="Maquette_Avion2010"/>
      <sheetName val="Résultats_CF_Blois_avions"/>
      <sheetName val="Résultats_CF_Blois_Hélicos"/>
      <sheetName val="Maquette_Avion2009"/>
      <sheetName val="Maquette planeur2009"/>
      <sheetName val="Maquette_Avion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2010"/>
      <sheetName val="CF"/>
      <sheetName val="CF_2011"/>
      <sheetName val="Maquette_Avion2010"/>
      <sheetName val="Résultats_CF_Blois_avions"/>
      <sheetName val="Résultats_CF_Blois_Hélicos"/>
      <sheetName val="Maquette_Avion2009"/>
      <sheetName val="Maquette planeur2009"/>
      <sheetName val="Maquette_Avion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ambule"/>
      <sheetName val="INFOS"/>
      <sheetName val="Feuille statique Hélico (2010)"/>
      <sheetName val="Feuille de vol Hélico (2010)"/>
      <sheetName val="Saisie officiels et org."/>
      <sheetName val="Saisie concurrents"/>
      <sheetName val="Fiche dossards"/>
      <sheetName val="Fiche régie radio"/>
      <sheetName val="Fiche pesée"/>
      <sheetName val="Fréquences"/>
      <sheetName val="Tirage au sort"/>
      <sheetName val="Ordre départ"/>
      <sheetName val="Résultats"/>
      <sheetName val="Résultats Imprimante"/>
      <sheetName val="Résultats_pilotes"/>
      <sheetName val="Résultats_envoi_FFAM"/>
      <sheetName val="PV concours_envoi_FFAM"/>
      <sheetName val="Dos1"/>
      <sheetName val="Dos2"/>
      <sheetName val="Dos3"/>
      <sheetName val="Dos4"/>
      <sheetName val="Dos5"/>
      <sheetName val="Dos6"/>
      <sheetName val="Dos7"/>
      <sheetName val="Dos8"/>
      <sheetName val="Dos9"/>
      <sheetName val="Dos10"/>
      <sheetName val="Dos11"/>
      <sheetName val="Dos12"/>
      <sheetName val="Dos13"/>
      <sheetName val="Dos14"/>
      <sheetName val="Dos15"/>
      <sheetName val="Dos16"/>
      <sheetName val="Dos17"/>
      <sheetName val="Dos18"/>
      <sheetName val="Dos19"/>
      <sheetName val="Dos20"/>
      <sheetName val="Voldos1"/>
      <sheetName val="Voldos2"/>
      <sheetName val="Voldos3"/>
      <sheetName val="Voldos4"/>
      <sheetName val="Voldos5"/>
      <sheetName val="Voldos6"/>
      <sheetName val="Voldos7"/>
      <sheetName val="Voldos8"/>
      <sheetName val="Voldos9"/>
      <sheetName val="Voldos10"/>
      <sheetName val="Voldos11"/>
      <sheetName val="Voldos12"/>
      <sheetName val="Voldos13"/>
      <sheetName val="Voldos14"/>
      <sheetName val="Voldos15"/>
      <sheetName val="dip1_H"/>
      <sheetName val="dip2_H"/>
      <sheetName val="dip3_H"/>
      <sheetName val="dip4_H"/>
      <sheetName val="dip5_H"/>
      <sheetName val="dip6_H"/>
      <sheetName val="dip7_H"/>
      <sheetName val="dip8_H"/>
      <sheetName val="dip9_H"/>
      <sheetName val="dip10_H"/>
      <sheetName val="dip11_H"/>
      <sheetName val="dip12_H"/>
      <sheetName val="dip13_H"/>
      <sheetName val="dip14_H"/>
      <sheetName val="dip15_H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>
        <row r="17">
          <cell r="E17">
            <v>5</v>
          </cell>
        </row>
        <row r="18">
          <cell r="E18">
            <v>5</v>
          </cell>
        </row>
        <row r="19">
          <cell r="E19">
            <v>5</v>
          </cell>
        </row>
        <row r="20">
          <cell r="E20">
            <v>10</v>
          </cell>
        </row>
        <row r="21">
          <cell r="E21">
            <v>5</v>
          </cell>
        </row>
        <row r="22">
          <cell r="E22">
            <v>10</v>
          </cell>
        </row>
        <row r="23">
          <cell r="E23">
            <v>5</v>
          </cell>
        </row>
        <row r="24">
          <cell r="E24">
            <v>10</v>
          </cell>
        </row>
        <row r="25">
          <cell r="E25">
            <v>12</v>
          </cell>
        </row>
        <row r="26">
          <cell r="E26">
            <v>4</v>
          </cell>
        </row>
        <row r="27">
          <cell r="E27">
            <v>9</v>
          </cell>
        </row>
        <row r="28">
          <cell r="E28">
            <v>5</v>
          </cell>
        </row>
        <row r="29">
          <cell r="E29">
            <v>9</v>
          </cell>
        </row>
        <row r="30">
          <cell r="E30">
            <v>5</v>
          </cell>
        </row>
        <row r="36">
          <cell r="G36">
            <v>5</v>
          </cell>
        </row>
        <row r="37">
          <cell r="G37">
            <v>8</v>
          </cell>
        </row>
        <row r="38">
          <cell r="G38">
            <v>10</v>
          </cell>
        </row>
        <row r="39">
          <cell r="G39">
            <v>4</v>
          </cell>
        </row>
        <row r="40">
          <cell r="G40">
            <v>4</v>
          </cell>
        </row>
        <row r="41">
          <cell r="G41">
            <v>4</v>
          </cell>
        </row>
        <row r="42">
          <cell r="G42">
            <v>6</v>
          </cell>
        </row>
        <row r="43">
          <cell r="G43">
            <v>4</v>
          </cell>
        </row>
        <row r="44">
          <cell r="G44">
            <v>4</v>
          </cell>
        </row>
        <row r="45">
          <cell r="G45">
            <v>6</v>
          </cell>
        </row>
        <row r="46">
          <cell r="G46">
            <v>6</v>
          </cell>
        </row>
        <row r="47">
          <cell r="G47">
            <v>6</v>
          </cell>
        </row>
        <row r="48">
          <cell r="G48">
            <v>6</v>
          </cell>
        </row>
        <row r="49">
          <cell r="G49">
            <v>6</v>
          </cell>
        </row>
        <row r="50">
          <cell r="G50">
            <v>6</v>
          </cell>
        </row>
        <row r="51">
          <cell r="G51">
            <v>6</v>
          </cell>
        </row>
        <row r="52">
          <cell r="G52">
            <v>6</v>
          </cell>
        </row>
        <row r="53">
          <cell r="G53">
            <v>6</v>
          </cell>
        </row>
        <row r="54">
          <cell r="G54">
            <v>8</v>
          </cell>
        </row>
        <row r="55">
          <cell r="G55">
            <v>8</v>
          </cell>
        </row>
        <row r="56">
          <cell r="G56">
            <v>8</v>
          </cell>
        </row>
        <row r="57">
          <cell r="G57">
            <v>3</v>
          </cell>
        </row>
        <row r="58">
          <cell r="G58">
            <v>6</v>
          </cell>
        </row>
        <row r="59">
          <cell r="G59">
            <v>6</v>
          </cell>
        </row>
        <row r="60">
          <cell r="G60">
            <v>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ambule"/>
      <sheetName val="INFOS"/>
      <sheetName val="Feuille statique Hélico (2010)"/>
      <sheetName val="Feuille de vol Hélico (2010)"/>
      <sheetName val="Saisie officiels et org."/>
      <sheetName val="Saisie concurrents"/>
      <sheetName val="Fiche dossards"/>
      <sheetName val="Fiche régie radio"/>
      <sheetName val="Fiche pesée"/>
      <sheetName val="Fréquences"/>
      <sheetName val="Tirage au sort"/>
      <sheetName val="Ordre départ"/>
      <sheetName val="Résultats"/>
      <sheetName val="Résultats Imprimante"/>
      <sheetName val="Résultats_pilotes"/>
      <sheetName val="Résultats_envoi_FFAM"/>
      <sheetName val="PV concours_envoi_FFAM"/>
      <sheetName val="Dos1"/>
      <sheetName val="Dos2"/>
      <sheetName val="Dos3"/>
      <sheetName val="Dos4"/>
      <sheetName val="Dos5"/>
      <sheetName val="Dos6"/>
      <sheetName val="Dos7"/>
      <sheetName val="Dos8"/>
      <sheetName val="Dos9"/>
      <sheetName val="Dos10"/>
      <sheetName val="Dos11"/>
      <sheetName val="Dos12"/>
      <sheetName val="Dos13"/>
      <sheetName val="Dos14"/>
      <sheetName val="Dos15"/>
      <sheetName val="Dos16"/>
      <sheetName val="Dos17"/>
      <sheetName val="Dos18"/>
      <sheetName val="Dos19"/>
      <sheetName val="Dos20"/>
      <sheetName val="Voldos1"/>
      <sheetName val="Voldos2"/>
      <sheetName val="Voldos3"/>
      <sheetName val="Voldos4"/>
      <sheetName val="Voldos5"/>
      <sheetName val="Voldos6"/>
      <sheetName val="Voldos7"/>
      <sheetName val="Voldos8"/>
      <sheetName val="Voldos9"/>
      <sheetName val="Voldos10"/>
      <sheetName val="Voldos11"/>
      <sheetName val="Voldos12"/>
      <sheetName val="Voldos13"/>
      <sheetName val="Voldos14"/>
      <sheetName val="Voldos15"/>
      <sheetName val="dip1_H"/>
      <sheetName val="dip2_H"/>
      <sheetName val="dip3_H"/>
      <sheetName val="dip4_H"/>
      <sheetName val="dip5_H"/>
      <sheetName val="dip6_H"/>
      <sheetName val="dip7_H"/>
      <sheetName val="dip8_H"/>
      <sheetName val="dip9_H"/>
      <sheetName val="dip10_H"/>
      <sheetName val="dip11_H"/>
      <sheetName val="dip12_H"/>
      <sheetName val="dip13_H"/>
      <sheetName val="dip14_H"/>
      <sheetName val="dip15_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ion voltige RC"/>
      <sheetName val="Avion voltige RC synthèse"/>
      <sheetName val="Liste pilotes"/>
      <sheetName val="Liste FFAM"/>
    </sheetNames>
    <sheetDataSet>
      <sheetData sheetId="0"/>
      <sheetData sheetId="1"/>
      <sheetData sheetId="2">
        <row r="2">
          <cell r="A2">
            <v>21</v>
          </cell>
          <cell r="C2" t="str">
            <v>AUGAIT</v>
          </cell>
          <cell r="D2" t="str">
            <v>Serge</v>
          </cell>
          <cell r="H2" t="str">
            <v>S</v>
          </cell>
          <cell r="I2" t="str">
            <v>Catégorie nationale A</v>
          </cell>
          <cell r="J2">
            <v>249.64</v>
          </cell>
          <cell r="K2">
            <v>242.65</v>
          </cell>
          <cell r="L2">
            <v>218.61</v>
          </cell>
        </row>
        <row r="3">
          <cell r="A3">
            <v>22</v>
          </cell>
          <cell r="C3" t="str">
            <v>VAAST</v>
          </cell>
          <cell r="D3" t="str">
            <v>Eric</v>
          </cell>
          <cell r="H3" t="str">
            <v>S</v>
          </cell>
          <cell r="I3" t="str">
            <v>Catégorie nationale A</v>
          </cell>
          <cell r="J3">
            <v>252.16</v>
          </cell>
          <cell r="K3">
            <v>278.76</v>
          </cell>
          <cell r="L3">
            <v>228.18</v>
          </cell>
          <cell r="M3">
            <v>264.5</v>
          </cell>
          <cell r="N3">
            <v>232.25</v>
          </cell>
        </row>
        <row r="4">
          <cell r="A4">
            <v>23</v>
          </cell>
          <cell r="C4" t="str">
            <v>SUET</v>
          </cell>
          <cell r="D4" t="str">
            <v>Daniel</v>
          </cell>
          <cell r="H4" t="str">
            <v>S</v>
          </cell>
          <cell r="I4" t="str">
            <v>Catégorie nationale A</v>
          </cell>
          <cell r="J4">
            <v>240.22</v>
          </cell>
          <cell r="K4">
            <v>253.37</v>
          </cell>
          <cell r="L4">
            <v>198.91</v>
          </cell>
        </row>
        <row r="5">
          <cell r="A5">
            <v>24</v>
          </cell>
          <cell r="C5" t="str">
            <v>MARSALY</v>
          </cell>
          <cell r="D5" t="str">
            <v>Hudson</v>
          </cell>
          <cell r="H5" t="str">
            <v>j</v>
          </cell>
          <cell r="I5" t="str">
            <v>Catégorie nationale A</v>
          </cell>
          <cell r="J5">
            <v>203.18</v>
          </cell>
          <cell r="K5">
            <v>211.48</v>
          </cell>
          <cell r="L5">
            <v>172.37</v>
          </cell>
        </row>
        <row r="6">
          <cell r="A6">
            <v>25</v>
          </cell>
          <cell r="C6" t="str">
            <v>GELFI</v>
          </cell>
          <cell r="D6" t="str">
            <v>Patrick</v>
          </cell>
          <cell r="H6" t="str">
            <v>S</v>
          </cell>
          <cell r="I6" t="str">
            <v>Catégorie nationale A</v>
          </cell>
          <cell r="J6">
            <v>246.62</v>
          </cell>
          <cell r="K6">
            <v>219.71</v>
          </cell>
          <cell r="L6">
            <v>211.44</v>
          </cell>
        </row>
        <row r="7">
          <cell r="A7">
            <v>26</v>
          </cell>
          <cell r="C7" t="str">
            <v>CAIA</v>
          </cell>
          <cell r="D7" t="str">
            <v>Jean-Charles</v>
          </cell>
          <cell r="H7" t="str">
            <v>S</v>
          </cell>
          <cell r="I7" t="str">
            <v>Catégorie nationale A</v>
          </cell>
          <cell r="J7">
            <v>271.36</v>
          </cell>
          <cell r="K7">
            <v>257.26</v>
          </cell>
          <cell r="L7">
            <v>202.04</v>
          </cell>
          <cell r="M7">
            <v>250.68</v>
          </cell>
          <cell r="N7">
            <v>266.60000000000002</v>
          </cell>
        </row>
        <row r="8">
          <cell r="A8">
            <v>27</v>
          </cell>
          <cell r="C8" t="str">
            <v>TRAINA</v>
          </cell>
          <cell r="D8" t="str">
            <v>Jean-François</v>
          </cell>
          <cell r="H8" t="str">
            <v>S</v>
          </cell>
          <cell r="I8" t="str">
            <v>Catégorie nationale A</v>
          </cell>
          <cell r="J8">
            <v>244.77</v>
          </cell>
          <cell r="K8">
            <v>259.33</v>
          </cell>
          <cell r="L8">
            <v>235.28</v>
          </cell>
          <cell r="M8">
            <v>235.82</v>
          </cell>
          <cell r="N8">
            <v>263.22000000000003</v>
          </cell>
        </row>
        <row r="9">
          <cell r="A9">
            <v>28</v>
          </cell>
          <cell r="C9" t="str">
            <v>BONFIGLIOLI</v>
          </cell>
          <cell r="D9" t="str">
            <v>Patrick</v>
          </cell>
          <cell r="H9" t="str">
            <v>S</v>
          </cell>
          <cell r="I9" t="str">
            <v>Catégorie nationale A</v>
          </cell>
          <cell r="J9">
            <v>232.46</v>
          </cell>
          <cell r="K9">
            <v>244.2</v>
          </cell>
          <cell r="L9">
            <v>239.26</v>
          </cell>
        </row>
        <row r="10">
          <cell r="A10">
            <v>29</v>
          </cell>
          <cell r="C10" t="str">
            <v>VURPILLOT</v>
          </cell>
          <cell r="D10" t="str">
            <v>Antoine</v>
          </cell>
          <cell r="H10" t="str">
            <v>S</v>
          </cell>
          <cell r="I10" t="str">
            <v>Catégorie nationale A</v>
          </cell>
          <cell r="J10">
            <v>0</v>
          </cell>
          <cell r="K10">
            <v>257.08</v>
          </cell>
          <cell r="L10">
            <v>240.69</v>
          </cell>
          <cell r="M10">
            <v>255.51</v>
          </cell>
          <cell r="N10">
            <v>274.62</v>
          </cell>
        </row>
        <row r="11">
          <cell r="A11">
            <v>30</v>
          </cell>
          <cell r="C11" t="str">
            <v>ANDRIOT</v>
          </cell>
          <cell r="D11" t="str">
            <v>Pascal</v>
          </cell>
          <cell r="H11" t="str">
            <v>S</v>
          </cell>
          <cell r="I11" t="str">
            <v>Catégorie nationale A</v>
          </cell>
          <cell r="J11">
            <v>260.33</v>
          </cell>
          <cell r="K11">
            <v>266.82</v>
          </cell>
          <cell r="L11">
            <v>250.07</v>
          </cell>
          <cell r="M11">
            <v>298.2</v>
          </cell>
          <cell r="N11">
            <v>277.64999999999998</v>
          </cell>
        </row>
        <row r="12">
          <cell r="A12">
            <v>51</v>
          </cell>
          <cell r="C12" t="str">
            <v>SKRZYPCZAK</v>
          </cell>
          <cell r="D12" t="str">
            <v>Fabrice</v>
          </cell>
          <cell r="H12" t="str">
            <v>s</v>
          </cell>
          <cell r="I12" t="str">
            <v>Catégorie nationale A</v>
          </cell>
          <cell r="J12">
            <v>317.66000000000003</v>
          </cell>
          <cell r="K12">
            <v>344.63</v>
          </cell>
          <cell r="L12">
            <v>313.13</v>
          </cell>
        </row>
        <row r="13">
          <cell r="A13">
            <v>52</v>
          </cell>
          <cell r="C13" t="str">
            <v>VIVET</v>
          </cell>
          <cell r="D13" t="str">
            <v>Dany</v>
          </cell>
          <cell r="H13" t="str">
            <v>S</v>
          </cell>
          <cell r="I13" t="str">
            <v>Catégorie nationale B</v>
          </cell>
          <cell r="J13">
            <v>205.81</v>
          </cell>
          <cell r="K13">
            <v>346.16</v>
          </cell>
          <cell r="L13">
            <v>312.16000000000003</v>
          </cell>
        </row>
        <row r="14">
          <cell r="A14">
            <v>53</v>
          </cell>
          <cell r="C14" t="str">
            <v>GAUTIER</v>
          </cell>
          <cell r="D14" t="str">
            <v>Axel</v>
          </cell>
          <cell r="H14" t="str">
            <v>s</v>
          </cell>
          <cell r="I14" t="str">
            <v>Catégorie nationale B</v>
          </cell>
          <cell r="J14">
            <v>382.93</v>
          </cell>
          <cell r="K14">
            <v>384.14</v>
          </cell>
          <cell r="L14">
            <v>367.46</v>
          </cell>
          <cell r="M14">
            <v>438.54</v>
          </cell>
          <cell r="N14">
            <v>434.23</v>
          </cell>
          <cell r="O14">
            <v>470.35</v>
          </cell>
        </row>
        <row r="15">
          <cell r="A15">
            <v>54</v>
          </cell>
          <cell r="C15" t="str">
            <v>FILATRIAU</v>
          </cell>
          <cell r="D15" t="str">
            <v>Jehan-Jacques</v>
          </cell>
          <cell r="H15" t="str">
            <v>S</v>
          </cell>
          <cell r="I15" t="str">
            <v>Catégorie nationale B</v>
          </cell>
          <cell r="J15">
            <v>328.19</v>
          </cell>
          <cell r="K15">
            <v>288.77</v>
          </cell>
          <cell r="L15">
            <v>319.85000000000002</v>
          </cell>
        </row>
        <row r="16">
          <cell r="A16">
            <v>55</v>
          </cell>
          <cell r="C16" t="str">
            <v>EHLENBERGER</v>
          </cell>
          <cell r="D16" t="str">
            <v>Léo</v>
          </cell>
          <cell r="H16" t="str">
            <v>S</v>
          </cell>
          <cell r="I16" t="str">
            <v>Catégorie nationale B</v>
          </cell>
          <cell r="J16">
            <v>367.83</v>
          </cell>
          <cell r="K16">
            <v>363.81</v>
          </cell>
          <cell r="L16">
            <v>365.47</v>
          </cell>
        </row>
        <row r="17">
          <cell r="A17">
            <v>57</v>
          </cell>
          <cell r="C17" t="str">
            <v>WENDLING</v>
          </cell>
          <cell r="D17" t="str">
            <v>Jean Claude</v>
          </cell>
          <cell r="H17" t="str">
            <v>S</v>
          </cell>
          <cell r="I17" t="str">
            <v>Catégorie nationale B</v>
          </cell>
          <cell r="J17">
            <v>318.42</v>
          </cell>
          <cell r="K17">
            <v>313.02999999999997</v>
          </cell>
          <cell r="L17">
            <v>297.12</v>
          </cell>
        </row>
        <row r="18">
          <cell r="A18">
            <v>58</v>
          </cell>
          <cell r="C18" t="str">
            <v>MARSALY</v>
          </cell>
          <cell r="D18" t="str">
            <v>Olivier</v>
          </cell>
          <cell r="H18" t="str">
            <v>S</v>
          </cell>
          <cell r="I18" t="str">
            <v>Catégorie nationale B</v>
          </cell>
          <cell r="J18">
            <v>366</v>
          </cell>
          <cell r="K18">
            <v>365.72</v>
          </cell>
          <cell r="L18">
            <v>353.83</v>
          </cell>
          <cell r="M18">
            <v>404.2</v>
          </cell>
          <cell r="N18">
            <v>410.06</v>
          </cell>
          <cell r="O18">
            <v>419.61</v>
          </cell>
        </row>
        <row r="19">
          <cell r="A19">
            <v>59</v>
          </cell>
          <cell r="C19" t="str">
            <v>SALVATORE</v>
          </cell>
          <cell r="D19" t="str">
            <v>Eric</v>
          </cell>
          <cell r="H19" t="str">
            <v>S</v>
          </cell>
          <cell r="I19" t="str">
            <v>Catégorie nationale B</v>
          </cell>
          <cell r="J19">
            <v>374.5</v>
          </cell>
          <cell r="K19">
            <v>380.21</v>
          </cell>
          <cell r="L19">
            <v>339.45</v>
          </cell>
          <cell r="M19">
            <v>0</v>
          </cell>
          <cell r="N19">
            <v>422.83</v>
          </cell>
          <cell r="O19">
            <v>472.71</v>
          </cell>
        </row>
        <row r="20">
          <cell r="A20">
            <v>60</v>
          </cell>
          <cell r="C20" t="str">
            <v>DOSNE</v>
          </cell>
          <cell r="D20" t="str">
            <v>Yves</v>
          </cell>
          <cell r="H20" t="str">
            <v>S</v>
          </cell>
          <cell r="I20" t="str">
            <v>Catégorie nationale B</v>
          </cell>
          <cell r="J20">
            <v>319.36</v>
          </cell>
          <cell r="K20">
            <v>350.52</v>
          </cell>
          <cell r="L20">
            <v>318.82</v>
          </cell>
        </row>
        <row r="21">
          <cell r="A21">
            <v>61</v>
          </cell>
          <cell r="C21" t="str">
            <v>CHANDELIER</v>
          </cell>
          <cell r="D21" t="str">
            <v>Julien</v>
          </cell>
          <cell r="H21" t="str">
            <v>S</v>
          </cell>
          <cell r="I21" t="str">
            <v>Catégorie nationale B</v>
          </cell>
          <cell r="J21">
            <v>308.27</v>
          </cell>
          <cell r="K21">
            <v>333.92</v>
          </cell>
          <cell r="L21">
            <v>261.33999999999997</v>
          </cell>
        </row>
        <row r="22">
          <cell r="A22">
            <v>62</v>
          </cell>
          <cell r="C22" t="str">
            <v>GAIRAUD</v>
          </cell>
          <cell r="D22" t="str">
            <v>Jean-Marc</v>
          </cell>
          <cell r="H22" t="str">
            <v>S</v>
          </cell>
          <cell r="I22" t="str">
            <v>Catégorie nationale B</v>
          </cell>
          <cell r="J22">
            <v>291.39</v>
          </cell>
          <cell r="K22">
            <v>342.64</v>
          </cell>
          <cell r="L22">
            <v>327.35000000000002</v>
          </cell>
        </row>
        <row r="23">
          <cell r="A23">
            <v>63</v>
          </cell>
          <cell r="C23" t="str">
            <v>LEPRETRE</v>
          </cell>
          <cell r="D23" t="str">
            <v>Lucas</v>
          </cell>
          <cell r="H23" t="str">
            <v>S</v>
          </cell>
          <cell r="I23" t="str">
            <v>Catégorie nationale B</v>
          </cell>
          <cell r="J23">
            <v>365.62</v>
          </cell>
          <cell r="K23">
            <v>338.16</v>
          </cell>
          <cell r="L23">
            <v>361.2</v>
          </cell>
        </row>
        <row r="24">
          <cell r="A24">
            <v>64</v>
          </cell>
          <cell r="C24" t="str">
            <v>GIL</v>
          </cell>
          <cell r="D24" t="str">
            <v>Cédric</v>
          </cell>
          <cell r="H24" t="str">
            <v>S</v>
          </cell>
          <cell r="I24" t="str">
            <v>Catégorie nationale B</v>
          </cell>
          <cell r="J24">
            <v>367.28</v>
          </cell>
          <cell r="K24">
            <v>351.43</v>
          </cell>
          <cell r="L24">
            <v>333.83</v>
          </cell>
        </row>
        <row r="25">
          <cell r="A25">
            <v>65</v>
          </cell>
          <cell r="C25" t="str">
            <v>JOURDAIN</v>
          </cell>
          <cell r="D25" t="str">
            <v>Philippe</v>
          </cell>
          <cell r="H25" t="str">
            <v>S</v>
          </cell>
          <cell r="I25" t="str">
            <v>Catégorie nationale B</v>
          </cell>
          <cell r="J25">
            <v>344.25</v>
          </cell>
          <cell r="K25">
            <v>335.94</v>
          </cell>
          <cell r="L25">
            <v>311.17</v>
          </cell>
        </row>
        <row r="26">
          <cell r="A26">
            <v>66</v>
          </cell>
          <cell r="C26" t="str">
            <v>MOREAUX</v>
          </cell>
          <cell r="D26" t="str">
            <v>Jean-Michel</v>
          </cell>
          <cell r="H26" t="str">
            <v>S</v>
          </cell>
          <cell r="I26" t="str">
            <v>Catégorie nationale B</v>
          </cell>
          <cell r="J26">
            <v>363.71</v>
          </cell>
          <cell r="K26">
            <v>380.32</v>
          </cell>
          <cell r="L26">
            <v>388.74</v>
          </cell>
          <cell r="M26">
            <v>443.87</v>
          </cell>
          <cell r="N26">
            <v>456.47</v>
          </cell>
          <cell r="O26">
            <v>453.22</v>
          </cell>
        </row>
        <row r="27">
          <cell r="A27">
            <v>67</v>
          </cell>
          <cell r="C27" t="str">
            <v>BOSSION</v>
          </cell>
          <cell r="D27" t="str">
            <v>Jacques</v>
          </cell>
          <cell r="H27" t="str">
            <v>s</v>
          </cell>
          <cell r="I27" t="str">
            <v>Catégorie nationale B</v>
          </cell>
          <cell r="J27">
            <v>302.51</v>
          </cell>
          <cell r="K27">
            <v>329.84</v>
          </cell>
          <cell r="L27">
            <v>355.16</v>
          </cell>
        </row>
        <row r="28">
          <cell r="A28">
            <v>68</v>
          </cell>
          <cell r="C28" t="str">
            <v>RIBEAUCOUP</v>
          </cell>
          <cell r="D28" t="str">
            <v>Jean-Marie</v>
          </cell>
          <cell r="H28" t="str">
            <v>S</v>
          </cell>
          <cell r="I28" t="str">
            <v>Catégorie nationale B</v>
          </cell>
          <cell r="J28">
            <v>315.04000000000002</v>
          </cell>
          <cell r="K28">
            <v>355.69</v>
          </cell>
          <cell r="L28">
            <v>335.64</v>
          </cell>
        </row>
        <row r="29">
          <cell r="A29">
            <v>69</v>
          </cell>
          <cell r="C29" t="str">
            <v>LAIR</v>
          </cell>
          <cell r="D29" t="str">
            <v>Michel</v>
          </cell>
          <cell r="H29" t="str">
            <v>S</v>
          </cell>
          <cell r="I29" t="str">
            <v>Catégorie nationale B</v>
          </cell>
          <cell r="J29">
            <v>264.25</v>
          </cell>
          <cell r="K29">
            <v>322.32</v>
          </cell>
          <cell r="L29">
            <v>260.94</v>
          </cell>
        </row>
        <row r="30">
          <cell r="A30">
            <v>70</v>
          </cell>
          <cell r="C30" t="str">
            <v>SCHMITT</v>
          </cell>
          <cell r="D30" t="str">
            <v>Maxime</v>
          </cell>
          <cell r="H30" t="str">
            <v>S</v>
          </cell>
          <cell r="I30" t="str">
            <v>Catégorie nationale B</v>
          </cell>
          <cell r="J30">
            <v>380.3</v>
          </cell>
          <cell r="K30">
            <v>382.91</v>
          </cell>
          <cell r="L30">
            <v>349.13</v>
          </cell>
          <cell r="M30">
            <v>427.52</v>
          </cell>
          <cell r="N30">
            <v>460.67</v>
          </cell>
          <cell r="O30">
            <v>452.14</v>
          </cell>
        </row>
        <row r="31">
          <cell r="A31">
            <v>71</v>
          </cell>
          <cell r="C31" t="str">
            <v>MAGUIN</v>
          </cell>
          <cell r="D31" t="str">
            <v>Georges</v>
          </cell>
          <cell r="H31" t="str">
            <v>S</v>
          </cell>
          <cell r="I31" t="str">
            <v>Catégorie nationale B</v>
          </cell>
          <cell r="J31">
            <v>341.34</v>
          </cell>
          <cell r="K31">
            <v>341.25</v>
          </cell>
          <cell r="L31">
            <v>331.81</v>
          </cell>
        </row>
        <row r="32">
          <cell r="A32">
            <v>72</v>
          </cell>
          <cell r="C32" t="str">
            <v>AMATI</v>
          </cell>
          <cell r="D32" t="str">
            <v>Florent</v>
          </cell>
          <cell r="H32" t="str">
            <v>S</v>
          </cell>
          <cell r="I32" t="str">
            <v>Catégorie internationale F3A</v>
          </cell>
          <cell r="J32">
            <v>456.92</v>
          </cell>
          <cell r="K32">
            <v>470.31</v>
          </cell>
          <cell r="L32">
            <v>467.75</v>
          </cell>
          <cell r="M32">
            <v>509.88</v>
          </cell>
          <cell r="N32">
            <v>538.77</v>
          </cell>
        </row>
        <row r="33">
          <cell r="A33">
            <v>73</v>
          </cell>
          <cell r="C33" t="str">
            <v>CARRIER</v>
          </cell>
          <cell r="D33" t="str">
            <v>Stephane</v>
          </cell>
          <cell r="H33" t="str">
            <v>s</v>
          </cell>
          <cell r="I33" t="str">
            <v>Catégorie internationale F3A</v>
          </cell>
          <cell r="J33">
            <v>523.27</v>
          </cell>
          <cell r="K33">
            <v>536.26</v>
          </cell>
          <cell r="L33">
            <v>530.79999999999995</v>
          </cell>
          <cell r="M33">
            <v>619.97</v>
          </cell>
          <cell r="N33">
            <v>627.01</v>
          </cell>
          <cell r="O33">
            <v>647.1</v>
          </cell>
          <cell r="P33">
            <v>655.98</v>
          </cell>
        </row>
        <row r="34">
          <cell r="A34">
            <v>74</v>
          </cell>
          <cell r="C34" t="str">
            <v>CATALDO</v>
          </cell>
          <cell r="D34" t="str">
            <v>Serge</v>
          </cell>
          <cell r="H34" t="str">
            <v>S</v>
          </cell>
          <cell r="I34" t="str">
            <v>Catégorie internationale F3A</v>
          </cell>
          <cell r="J34">
            <v>415.87</v>
          </cell>
          <cell r="K34">
            <v>458.78</v>
          </cell>
          <cell r="L34">
            <v>469.29</v>
          </cell>
        </row>
        <row r="35">
          <cell r="A35">
            <v>76</v>
          </cell>
          <cell r="C35" t="str">
            <v>BOULVERT</v>
          </cell>
          <cell r="D35" t="str">
            <v>Mathias</v>
          </cell>
          <cell r="H35" t="str">
            <v>S</v>
          </cell>
          <cell r="I35" t="str">
            <v>Catégorie internationale F3A</v>
          </cell>
          <cell r="J35">
            <v>389.61</v>
          </cell>
          <cell r="K35">
            <v>426.63</v>
          </cell>
          <cell r="L35">
            <v>423.47</v>
          </cell>
        </row>
        <row r="36">
          <cell r="A36">
            <v>77</v>
          </cell>
          <cell r="C36" t="str">
            <v>PAYSANT-LE ROUX</v>
          </cell>
          <cell r="D36" t="str">
            <v>Christophe</v>
          </cell>
          <cell r="H36" t="str">
            <v>S</v>
          </cell>
          <cell r="I36" t="str">
            <v>Catégorie internationale F3A</v>
          </cell>
          <cell r="J36">
            <v>526.45000000000005</v>
          </cell>
          <cell r="K36">
            <v>544.66</v>
          </cell>
          <cell r="L36">
            <v>537.94000000000005</v>
          </cell>
          <cell r="M36">
            <v>624.79</v>
          </cell>
          <cell r="N36">
            <v>622.27</v>
          </cell>
          <cell r="O36">
            <v>656.34</v>
          </cell>
          <cell r="P36">
            <v>663.19</v>
          </cell>
        </row>
        <row r="37">
          <cell r="A37">
            <v>78</v>
          </cell>
          <cell r="C37" t="str">
            <v>AUGAIT</v>
          </cell>
          <cell r="D37" t="str">
            <v>Clément</v>
          </cell>
          <cell r="H37" t="str">
            <v>S</v>
          </cell>
          <cell r="I37" t="str">
            <v>Catégorie internationale F3A</v>
          </cell>
          <cell r="J37">
            <v>399.35</v>
          </cell>
          <cell r="K37">
            <v>431.23</v>
          </cell>
          <cell r="L37">
            <v>442.48</v>
          </cell>
        </row>
        <row r="38">
          <cell r="A38">
            <v>79</v>
          </cell>
          <cell r="C38" t="str">
            <v>MULLER</v>
          </cell>
          <cell r="D38" t="str">
            <v>Claude</v>
          </cell>
          <cell r="H38" t="str">
            <v>S</v>
          </cell>
          <cell r="I38" t="str">
            <v>Catégorie internationale F3A</v>
          </cell>
          <cell r="J38">
            <v>427.44</v>
          </cell>
          <cell r="K38">
            <v>451.83</v>
          </cell>
          <cell r="L38">
            <v>414.04</v>
          </cell>
        </row>
        <row r="39">
          <cell r="A39">
            <v>80</v>
          </cell>
          <cell r="C39" t="str">
            <v>DEBANS</v>
          </cell>
          <cell r="D39" t="str">
            <v>Michel</v>
          </cell>
          <cell r="H39" t="str">
            <v>S</v>
          </cell>
          <cell r="I39" t="str">
            <v>Catégorie internationale F3A</v>
          </cell>
          <cell r="J39">
            <v>438.7</v>
          </cell>
          <cell r="K39">
            <v>405.47</v>
          </cell>
          <cell r="L39">
            <v>405.03</v>
          </cell>
        </row>
        <row r="40">
          <cell r="A40">
            <v>81</v>
          </cell>
          <cell r="C40" t="str">
            <v>CARAYON</v>
          </cell>
          <cell r="D40" t="str">
            <v>Cedric</v>
          </cell>
          <cell r="H40" t="str">
            <v>S</v>
          </cell>
          <cell r="I40" t="str">
            <v>Catégorie internationale F3A</v>
          </cell>
          <cell r="J40">
            <v>496.45</v>
          </cell>
          <cell r="K40">
            <v>499.02</v>
          </cell>
          <cell r="L40">
            <v>514.22</v>
          </cell>
          <cell r="M40">
            <v>566.80999999999995</v>
          </cell>
          <cell r="N40">
            <v>579.36</v>
          </cell>
          <cell r="O40">
            <v>537.87</v>
          </cell>
          <cell r="P40">
            <v>607.91</v>
          </cell>
        </row>
        <row r="41">
          <cell r="A41">
            <v>82</v>
          </cell>
          <cell r="C41" t="str">
            <v>ENCOGNERE</v>
          </cell>
          <cell r="D41" t="str">
            <v>Pierre</v>
          </cell>
          <cell r="H41" t="str">
            <v>S</v>
          </cell>
          <cell r="I41" t="str">
            <v>Catégorie internationale F3A</v>
          </cell>
          <cell r="J41">
            <v>496.97</v>
          </cell>
          <cell r="K41">
            <v>496.39</v>
          </cell>
          <cell r="L41">
            <v>514.07000000000005</v>
          </cell>
          <cell r="M41">
            <v>577.66999999999996</v>
          </cell>
          <cell r="N41">
            <v>586.54999999999995</v>
          </cell>
          <cell r="O41">
            <v>583.39</v>
          </cell>
          <cell r="P41">
            <v>600.83000000000004</v>
          </cell>
        </row>
        <row r="42">
          <cell r="A42">
            <v>83</v>
          </cell>
          <cell r="C42" t="str">
            <v>DE MORATTI</v>
          </cell>
          <cell r="D42" t="str">
            <v>Patrick</v>
          </cell>
          <cell r="H42" t="str">
            <v>S</v>
          </cell>
          <cell r="I42" t="str">
            <v>Catégorie internationale F3A</v>
          </cell>
          <cell r="J42">
            <v>401.4</v>
          </cell>
          <cell r="K42">
            <v>406.87</v>
          </cell>
          <cell r="L42">
            <v>440.05</v>
          </cell>
        </row>
        <row r="43">
          <cell r="A43">
            <v>84</v>
          </cell>
          <cell r="C43" t="str">
            <v>VERROUST</v>
          </cell>
          <cell r="D43" t="str">
            <v>Fréderic</v>
          </cell>
          <cell r="H43" t="str">
            <v>S</v>
          </cell>
          <cell r="I43" t="str">
            <v>Catégorie internationale F3A</v>
          </cell>
          <cell r="J43">
            <v>423.89</v>
          </cell>
          <cell r="K43">
            <v>429.93</v>
          </cell>
          <cell r="L43">
            <v>436.56</v>
          </cell>
        </row>
        <row r="44">
          <cell r="A44">
            <v>86</v>
          </cell>
          <cell r="C44" t="str">
            <v>VEYRINE</v>
          </cell>
          <cell r="D44" t="str">
            <v>Jacques</v>
          </cell>
          <cell r="H44" t="str">
            <v>S</v>
          </cell>
          <cell r="I44" t="str">
            <v>Catégorie internationale F3A</v>
          </cell>
          <cell r="J44">
            <v>419.37</v>
          </cell>
          <cell r="K44">
            <v>378.72</v>
          </cell>
          <cell r="L44">
            <v>399.77</v>
          </cell>
        </row>
        <row r="45">
          <cell r="A45">
            <v>87</v>
          </cell>
          <cell r="C45" t="str">
            <v>COSNER</v>
          </cell>
          <cell r="D45" t="str">
            <v>Armel</v>
          </cell>
          <cell r="H45" t="str">
            <v>S</v>
          </cell>
          <cell r="I45" t="str">
            <v>Catégorie internationale F3A</v>
          </cell>
          <cell r="J45">
            <v>0</v>
          </cell>
          <cell r="K45">
            <v>0</v>
          </cell>
          <cell r="L45">
            <v>0</v>
          </cell>
        </row>
        <row r="46">
          <cell r="A46">
            <v>88</v>
          </cell>
          <cell r="C46" t="str">
            <v>MULLER</v>
          </cell>
          <cell r="D46" t="str">
            <v>Sacha</v>
          </cell>
          <cell r="H46" t="str">
            <v>j</v>
          </cell>
          <cell r="I46" t="str">
            <v>Catégorie internationale F3A</v>
          </cell>
          <cell r="J46">
            <v>489.85</v>
          </cell>
          <cell r="K46">
            <v>476.17</v>
          </cell>
          <cell r="L46">
            <v>499.09</v>
          </cell>
          <cell r="M46">
            <v>551.99</v>
          </cell>
          <cell r="N46">
            <v>531.25</v>
          </cell>
        </row>
        <row r="47">
          <cell r="A47">
            <v>89</v>
          </cell>
          <cell r="C47" t="str">
            <v>PAYSANT-LE ROUX</v>
          </cell>
          <cell r="D47" t="str">
            <v>Antonin</v>
          </cell>
          <cell r="H47" t="str">
            <v>j</v>
          </cell>
          <cell r="I47" t="str">
            <v>Catégorie internationale F3A</v>
          </cell>
          <cell r="J47">
            <v>487.01</v>
          </cell>
          <cell r="K47">
            <v>494.24</v>
          </cell>
          <cell r="L47">
            <v>500.97</v>
          </cell>
          <cell r="M47">
            <v>558.55999999999995</v>
          </cell>
          <cell r="N47">
            <v>564.25</v>
          </cell>
        </row>
        <row r="48">
          <cell r="A48">
            <v>90</v>
          </cell>
          <cell r="C48" t="str">
            <v>GARNIER</v>
          </cell>
          <cell r="D48" t="str">
            <v>Frédéric</v>
          </cell>
          <cell r="H48" t="str">
            <v>S</v>
          </cell>
          <cell r="I48" t="str">
            <v>Catégorie internationale F3A</v>
          </cell>
          <cell r="J48">
            <v>425.54</v>
          </cell>
          <cell r="K48">
            <v>439.66</v>
          </cell>
          <cell r="L48">
            <v>421.41</v>
          </cell>
        </row>
        <row r="49">
          <cell r="A49">
            <v>91</v>
          </cell>
          <cell r="C49" t="str">
            <v>BOSSION</v>
          </cell>
          <cell r="D49" t="str">
            <v>Jonathan</v>
          </cell>
          <cell r="H49" t="str">
            <v>S</v>
          </cell>
          <cell r="I49" t="str">
            <v>Catégorie internationale F3A</v>
          </cell>
          <cell r="J49">
            <v>497.16</v>
          </cell>
          <cell r="K49">
            <v>487.54</v>
          </cell>
          <cell r="L49">
            <v>492.43</v>
          </cell>
          <cell r="M49">
            <v>560.25</v>
          </cell>
          <cell r="N49">
            <v>572.27</v>
          </cell>
        </row>
        <row r="50">
          <cell r="A50">
            <v>92</v>
          </cell>
          <cell r="C50" t="str">
            <v>FOUCART</v>
          </cell>
          <cell r="D50" t="str">
            <v>Nicolas</v>
          </cell>
          <cell r="H50" t="str">
            <v>S</v>
          </cell>
          <cell r="I50" t="str">
            <v>Catégorie internationale F3A</v>
          </cell>
          <cell r="J50">
            <v>394.86</v>
          </cell>
          <cell r="K50">
            <v>435.16</v>
          </cell>
          <cell r="L50">
            <v>405.9</v>
          </cell>
        </row>
        <row r="51">
          <cell r="A51">
            <v>93</v>
          </cell>
          <cell r="C51" t="str">
            <v>POYET</v>
          </cell>
          <cell r="D51" t="str">
            <v>Arnaud</v>
          </cell>
          <cell r="H51" t="str">
            <v>S</v>
          </cell>
          <cell r="I51" t="str">
            <v>Catégorie internationale F3A</v>
          </cell>
          <cell r="J51">
            <v>487.26</v>
          </cell>
          <cell r="K51">
            <v>504.99</v>
          </cell>
          <cell r="L51">
            <v>501.63</v>
          </cell>
          <cell r="M51">
            <v>586.73</v>
          </cell>
          <cell r="N51">
            <v>597.38</v>
          </cell>
          <cell r="O51">
            <v>537.08000000000004</v>
          </cell>
          <cell r="P51">
            <v>629.86</v>
          </cell>
        </row>
        <row r="52">
          <cell r="A52">
            <v>94</v>
          </cell>
          <cell r="C52" t="str">
            <v>TINTURIER</v>
          </cell>
          <cell r="D52" t="str">
            <v>Jean-Louis</v>
          </cell>
          <cell r="H52" t="str">
            <v>S</v>
          </cell>
          <cell r="I52" t="str">
            <v>Catégorie internationale F3A</v>
          </cell>
          <cell r="J52">
            <v>439.15</v>
          </cell>
          <cell r="K52">
            <v>455.6</v>
          </cell>
          <cell r="L52">
            <v>455.49</v>
          </cell>
        </row>
        <row r="53">
          <cell r="A53">
            <v>95</v>
          </cell>
          <cell r="C53" t="str">
            <v>AMATI</v>
          </cell>
          <cell r="D53" t="str">
            <v>Quentin</v>
          </cell>
          <cell r="H53" t="str">
            <v>S</v>
          </cell>
          <cell r="I53" t="str">
            <v>Catégorie internationale F3A</v>
          </cell>
          <cell r="J53">
            <v>456.7</v>
          </cell>
          <cell r="K53">
            <v>446.95</v>
          </cell>
          <cell r="L53">
            <v>464.15</v>
          </cell>
          <cell r="M53">
            <v>524.86</v>
          </cell>
          <cell r="N53">
            <v>512.85</v>
          </cell>
        </row>
        <row r="54">
          <cell r="A54">
            <v>96</v>
          </cell>
          <cell r="C54" t="str">
            <v>WEYENBERGH</v>
          </cell>
          <cell r="D54" t="str">
            <v>Jordann</v>
          </cell>
          <cell r="H54" t="str">
            <v>S</v>
          </cell>
          <cell r="I54" t="str">
            <v>Catégorie internationale F3A</v>
          </cell>
          <cell r="J54">
            <v>433.97</v>
          </cell>
          <cell r="K54">
            <v>423.8</v>
          </cell>
          <cell r="L54">
            <v>453.13</v>
          </cell>
        </row>
        <row r="55">
          <cell r="A55">
            <v>97</v>
          </cell>
          <cell r="C55" t="str">
            <v>MICHEL</v>
          </cell>
          <cell r="D55" t="str">
            <v>Jean-Chistian</v>
          </cell>
          <cell r="H55" t="str">
            <v>S</v>
          </cell>
          <cell r="I55" t="str">
            <v>Catégorie internationale F3A</v>
          </cell>
          <cell r="J55">
            <v>439.43</v>
          </cell>
          <cell r="K55">
            <v>433.23</v>
          </cell>
          <cell r="L55">
            <v>455.73</v>
          </cell>
        </row>
        <row r="56">
          <cell r="A56">
            <v>192</v>
          </cell>
          <cell r="C56" t="str">
            <v>DELTEIL</v>
          </cell>
          <cell r="D56" t="str">
            <v>Jean-Paul</v>
          </cell>
          <cell r="H56" t="str">
            <v>S</v>
          </cell>
          <cell r="I56" t="str">
            <v>Catégorie internationale F3A</v>
          </cell>
          <cell r="J56">
            <v>0</v>
          </cell>
          <cell r="K56">
            <v>0</v>
          </cell>
          <cell r="L56">
            <v>0</v>
          </cell>
        </row>
        <row r="57">
          <cell r="A57">
            <v>206</v>
          </cell>
          <cell r="C57" t="str">
            <v>YEGUIAYAN</v>
          </cell>
          <cell r="D57" t="str">
            <v>Jean-Michel</v>
          </cell>
          <cell r="H57" t="str">
            <v>S</v>
          </cell>
          <cell r="I57" t="str">
            <v>Catégorie internationale F3A</v>
          </cell>
          <cell r="J57">
            <v>0</v>
          </cell>
          <cell r="K57">
            <v>0</v>
          </cell>
          <cell r="L57">
            <v>0</v>
          </cell>
        </row>
      </sheetData>
      <sheetData sheetId="3">
        <row r="2">
          <cell r="A2">
            <v>0</v>
          </cell>
          <cell r="B2" t="str">
            <v>6692-5494</v>
          </cell>
          <cell r="C2" t="str">
            <v>0702099</v>
          </cell>
          <cell r="D2" t="str">
            <v>Monsieur</v>
          </cell>
          <cell r="E2" t="str">
            <v>SALVATORE</v>
          </cell>
          <cell r="F2" t="str">
            <v>Gino</v>
          </cell>
          <cell r="G2" t="str">
            <v>15/05/1949</v>
          </cell>
          <cell r="H2" t="str">
            <v>Masculin</v>
          </cell>
          <cell r="I2" t="str">
            <v>14 RUE DE LA CHAPELLE</v>
          </cell>
          <cell r="J2">
            <v>67520</v>
          </cell>
          <cell r="K2" t="str">
            <v>NORDHEIM</v>
          </cell>
          <cell r="L2" t="str">
            <v>gino.salvatore@wanadoo.fr</v>
          </cell>
          <cell r="M2" t="str">
            <v>03 88 76 52 25</v>
          </cell>
          <cell r="O2" t="str">
            <v>LAMGE - LAM GRAND EST</v>
          </cell>
          <cell r="P2" t="str">
            <v>CDAM067 - BAS-RHIN</v>
          </cell>
          <cell r="Q2" t="str">
            <v>0741 - C.A.M DE SAVERNE STEINBOURG</v>
          </cell>
          <cell r="R2" t="str">
            <v>Compétition Adulte - SE</v>
          </cell>
          <cell r="T2" t="str">
            <v>Championnat de France Avion de voltige RC</v>
          </cell>
          <cell r="U2" t="str">
            <v>Catégorie nationale A</v>
          </cell>
          <cell r="W2" t="str">
            <v>Championnat de France Avion de voltige RC</v>
          </cell>
          <cell r="X2" t="str">
            <v>14/07/2022</v>
          </cell>
          <cell r="Y2" t="str">
            <v>18/07/2022</v>
          </cell>
          <cell r="Z2" t="str">
            <v>0085 - AERO-MODEL CLUB DU LIMOUSIN</v>
          </cell>
          <cell r="AA2" t="str">
            <v>Principale</v>
          </cell>
          <cell r="AB2" t="str">
            <v>12/06/2022</v>
          </cell>
          <cell r="AC2" t="str">
            <v>En attente de validation</v>
          </cell>
        </row>
        <row r="3">
          <cell r="A3">
            <v>0</v>
          </cell>
          <cell r="B3" t="str">
            <v>6648-5451</v>
          </cell>
          <cell r="C3">
            <v>1701003</v>
          </cell>
          <cell r="D3" t="str">
            <v>Monsieur</v>
          </cell>
          <cell r="E3" t="str">
            <v>PERON</v>
          </cell>
          <cell r="F3" t="str">
            <v>Jean-Luc</v>
          </cell>
          <cell r="G3" t="str">
            <v>18/04/1959</v>
          </cell>
          <cell r="H3" t="str">
            <v>Masculin</v>
          </cell>
          <cell r="I3" t="str">
            <v>4 RUE CHARLES GARNIER</v>
          </cell>
          <cell r="J3">
            <v>18000</v>
          </cell>
          <cell r="K3" t="str">
            <v>Bourges</v>
          </cell>
          <cell r="L3" t="str">
            <v>peronjl@hotmail.com</v>
          </cell>
          <cell r="M3" t="str">
            <v>02 48 20 18 16</v>
          </cell>
          <cell r="O3" t="str">
            <v>LAMCVL - LAM CENTRE VAL DE LOIRE</v>
          </cell>
          <cell r="P3" t="str">
            <v>DEPT036 - INDRE</v>
          </cell>
          <cell r="Q3" t="str">
            <v>0034 - AIR MODELE ISSOUDUN</v>
          </cell>
          <cell r="R3" t="str">
            <v>Compétition Adulte - SE</v>
          </cell>
          <cell r="S3" t="str">
            <v>Avion de voltige 
, Vol radiocommandé aéronef motorisé ( principale )</v>
          </cell>
          <cell r="T3" t="str">
            <v>Championnat de France Avion de voltige RC</v>
          </cell>
          <cell r="U3" t="str">
            <v>Catégorie nationale B</v>
          </cell>
          <cell r="W3" t="str">
            <v>Championnat de France Avion de voltige RC</v>
          </cell>
          <cell r="X3" t="str">
            <v>14/07/2022</v>
          </cell>
          <cell r="Y3" t="str">
            <v>18/07/2022</v>
          </cell>
          <cell r="Z3" t="str">
            <v>0085 - AERO-MODEL CLUB DU LIMOUSIN</v>
          </cell>
          <cell r="AA3" t="str">
            <v>Principale</v>
          </cell>
          <cell r="AB3" t="str">
            <v>01/06/2022</v>
          </cell>
          <cell r="AC3" t="str">
            <v>Active</v>
          </cell>
        </row>
        <row r="4">
          <cell r="A4">
            <v>21</v>
          </cell>
          <cell r="B4" t="str">
            <v>6674-5476</v>
          </cell>
          <cell r="C4" t="str">
            <v>0604595</v>
          </cell>
          <cell r="D4" t="str">
            <v>Monsieur</v>
          </cell>
          <cell r="E4" t="str">
            <v>AUGAIT</v>
          </cell>
          <cell r="F4" t="str">
            <v>SERGE</v>
          </cell>
          <cell r="G4" t="str">
            <v>11/01/1968</v>
          </cell>
          <cell r="H4" t="str">
            <v>Masculin</v>
          </cell>
          <cell r="I4" t="str">
            <v>RUE DU LAC</v>
          </cell>
          <cell r="J4">
            <v>62150</v>
          </cell>
          <cell r="K4" t="str">
            <v>Beugin</v>
          </cell>
          <cell r="L4" t="str">
            <v>Serge.augait@orange.fr</v>
          </cell>
          <cell r="O4" t="str">
            <v>LAMHDF - LAM HAUTS DE FRANCE</v>
          </cell>
          <cell r="P4" t="str">
            <v>CDAM062 - PAS-DE-CALAIS</v>
          </cell>
          <cell r="Q4" t="str">
            <v>0383 - MODEL AIR CLUB D ARTOIS</v>
          </cell>
          <cell r="R4" t="str">
            <v>Compétition Adulte - SE</v>
          </cell>
          <cell r="S4" t="str">
            <v>Vol radiocommandé aéronef motorisé ( principale )</v>
          </cell>
          <cell r="T4" t="str">
            <v>Championnat de France Avion de voltige RC</v>
          </cell>
          <cell r="U4" t="str">
            <v>Catégorie nationale A</v>
          </cell>
          <cell r="W4" t="str">
            <v>Championnat de France Avion de voltige RC</v>
          </cell>
          <cell r="X4" t="str">
            <v>14/07/2022</v>
          </cell>
          <cell r="Y4" t="str">
            <v>18/07/2022</v>
          </cell>
          <cell r="Z4" t="str">
            <v>0085 - AERO-MODEL CLUB DU LIMOUSIN</v>
          </cell>
          <cell r="AA4" t="str">
            <v>Principale</v>
          </cell>
          <cell r="AB4" t="str">
            <v>05/06/2022</v>
          </cell>
          <cell r="AC4" t="str">
            <v>Active</v>
          </cell>
        </row>
        <row r="5">
          <cell r="A5">
            <v>22</v>
          </cell>
          <cell r="B5" t="str">
            <v>6708-5510</v>
          </cell>
          <cell r="C5" t="str">
            <v>0605056</v>
          </cell>
          <cell r="D5" t="str">
            <v>Monsieur</v>
          </cell>
          <cell r="E5" t="str">
            <v>VAAST</v>
          </cell>
          <cell r="F5" t="str">
            <v>Eric</v>
          </cell>
          <cell r="G5" t="str">
            <v>26/11/1961</v>
          </cell>
          <cell r="H5" t="str">
            <v>Masculin</v>
          </cell>
          <cell r="I5" t="str">
            <v>501 ROUTE D'ISNEAUVILLE</v>
          </cell>
          <cell r="J5">
            <v>76710</v>
          </cell>
          <cell r="K5" t="str">
            <v>BOSC-GUÉRARD-SAINT-ADRIEN</v>
          </cell>
          <cell r="L5" t="str">
            <v>e.vaast@orange.fr</v>
          </cell>
          <cell r="M5" t="str">
            <v>02 35 33 32 33</v>
          </cell>
          <cell r="O5" t="str">
            <v>LAMNOR - LAM NORMANDIE</v>
          </cell>
          <cell r="P5" t="str">
            <v>DEPT076 - SEINE MARITIME</v>
          </cell>
          <cell r="Q5" t="str">
            <v>0007 - AERO CLUB DE ROUEN NORMANDIE</v>
          </cell>
          <cell r="R5" t="str">
            <v>Compétition Adulte - SE</v>
          </cell>
          <cell r="S5" t="str">
            <v>Avion de voltige 
, Hélicoptère de voltige 
, Vol radiocommandé aéronef motorisé ( principale )
, Vol radiocommandé planeur</v>
          </cell>
          <cell r="T5" t="str">
            <v>Championnat de France Avion de voltige RC</v>
          </cell>
          <cell r="U5" t="str">
            <v>Catégorie nationale A</v>
          </cell>
          <cell r="W5" t="str">
            <v>Championnat de France Avion de voltige RC</v>
          </cell>
          <cell r="X5" t="str">
            <v>14/07/2022</v>
          </cell>
          <cell r="Y5" t="str">
            <v>18/07/2022</v>
          </cell>
          <cell r="Z5" t="str">
            <v>0085 - AERO-MODEL CLUB DU LIMOUSIN</v>
          </cell>
          <cell r="AA5" t="str">
            <v>Principale</v>
          </cell>
          <cell r="AB5" t="str">
            <v>14/06/2022</v>
          </cell>
          <cell r="AC5" t="str">
            <v>En attente de validation</v>
          </cell>
        </row>
        <row r="6">
          <cell r="A6">
            <v>23</v>
          </cell>
          <cell r="B6" t="str">
            <v>6677-5479</v>
          </cell>
          <cell r="C6">
            <v>1122495</v>
          </cell>
          <cell r="D6" t="str">
            <v>Monsieur</v>
          </cell>
          <cell r="E6" t="str">
            <v>SUET</v>
          </cell>
          <cell r="F6" t="str">
            <v>Daniel</v>
          </cell>
          <cell r="G6" t="str">
            <v>20/10/1962</v>
          </cell>
          <cell r="H6" t="str">
            <v>Masculin</v>
          </cell>
          <cell r="I6" t="str">
            <v>36 RUE JEAN CHERPITEL</v>
          </cell>
          <cell r="J6">
            <v>76890</v>
          </cell>
          <cell r="K6" t="str">
            <v>SAINT-DENIS-SUR-SCIE</v>
          </cell>
          <cell r="L6" t="str">
            <v>daniel_suet@orange.fr</v>
          </cell>
          <cell r="O6" t="str">
            <v>LAMNOR - LAM NORMANDIE</v>
          </cell>
          <cell r="P6" t="str">
            <v>DEPT076 - SEINE MARITIME</v>
          </cell>
          <cell r="Q6" t="str">
            <v>0223 - CLUB MODELISTE DE DIEPPE</v>
          </cell>
          <cell r="R6" t="str">
            <v>Compétition Adulte - SE</v>
          </cell>
          <cell r="S6" t="str">
            <v>Vol radiocommandé aéronef motorisé ( principale )</v>
          </cell>
          <cell r="T6" t="str">
            <v>Championnat de France Avion de voltige RC</v>
          </cell>
          <cell r="U6" t="str">
            <v>Catégorie nationale A</v>
          </cell>
          <cell r="W6" t="str">
            <v>Championnat de France Avion de voltige RC</v>
          </cell>
          <cell r="X6" t="str">
            <v>14/07/2022</v>
          </cell>
          <cell r="Y6" t="str">
            <v>18/07/2022</v>
          </cell>
          <cell r="Z6" t="str">
            <v>0085 - AERO-MODEL CLUB DU LIMOUSIN</v>
          </cell>
          <cell r="AA6" t="str">
            <v>Principale</v>
          </cell>
          <cell r="AB6" t="str">
            <v>06/06/2022</v>
          </cell>
          <cell r="AC6" t="str">
            <v>Active</v>
          </cell>
        </row>
        <row r="7">
          <cell r="A7">
            <v>24</v>
          </cell>
          <cell r="B7" t="str">
            <v>6696-5498</v>
          </cell>
          <cell r="C7">
            <v>1703351</v>
          </cell>
          <cell r="D7" t="str">
            <v>Monsieur</v>
          </cell>
          <cell r="E7" t="str">
            <v>MARSALY</v>
          </cell>
          <cell r="F7" t="str">
            <v>Hudson</v>
          </cell>
          <cell r="G7" t="str">
            <v>24/12/2008</v>
          </cell>
          <cell r="H7" t="str">
            <v>Masculin</v>
          </cell>
          <cell r="I7" t="str">
            <v>47 RUE PEREIRE</v>
          </cell>
          <cell r="J7">
            <v>78100</v>
          </cell>
          <cell r="K7" t="str">
            <v>SAINT-GERMAIN-EN-LAYE</v>
          </cell>
          <cell r="L7" t="str">
            <v>omarsaly@aol.com</v>
          </cell>
          <cell r="O7" t="str">
            <v>LAMIF - LAM ILE DE FRANCE</v>
          </cell>
          <cell r="P7" t="str">
            <v>CDAM078 - CDAM YVELINES</v>
          </cell>
          <cell r="Q7" t="str">
            <v>0978 - MODEL AIR CLUB EPONOIS</v>
          </cell>
          <cell r="R7" t="str">
            <v>Compétition Cadet - U14</v>
          </cell>
          <cell r="T7" t="str">
            <v>Championnat de France Avion de voltige RC</v>
          </cell>
          <cell r="U7" t="str">
            <v>Catégorie nationale A</v>
          </cell>
          <cell r="W7" t="str">
            <v>Championnat de France Avion de voltige RC</v>
          </cell>
          <cell r="X7" t="str">
            <v>14/07/2022</v>
          </cell>
          <cell r="Y7" t="str">
            <v>18/07/2022</v>
          </cell>
          <cell r="Z7" t="str">
            <v>0085 - AERO-MODEL CLUB DU LIMOUSIN</v>
          </cell>
          <cell r="AA7" t="str">
            <v>Principale</v>
          </cell>
          <cell r="AB7" t="str">
            <v>13/06/2022</v>
          </cell>
          <cell r="AC7" t="str">
            <v>Active</v>
          </cell>
        </row>
        <row r="8">
          <cell r="A8">
            <v>25</v>
          </cell>
          <cell r="B8" t="str">
            <v>6672-5474</v>
          </cell>
          <cell r="C8">
            <v>1120740</v>
          </cell>
          <cell r="D8" t="str">
            <v>Monsieur</v>
          </cell>
          <cell r="E8" t="str">
            <v>GELFI</v>
          </cell>
          <cell r="F8" t="str">
            <v>PATRICK</v>
          </cell>
          <cell r="G8" t="str">
            <v>06/07/1948</v>
          </cell>
          <cell r="H8" t="str">
            <v>Masculin</v>
          </cell>
          <cell r="I8" t="str">
            <v>45 CHEMIN DE LA RASCASSE</v>
          </cell>
          <cell r="J8">
            <v>83500</v>
          </cell>
          <cell r="K8" t="str">
            <v>La Seyne-sur-Mer</v>
          </cell>
          <cell r="L8" t="str">
            <v>airplane83@yahoo.fr</v>
          </cell>
          <cell r="M8" t="str">
            <v>09 64 10 84 25</v>
          </cell>
          <cell r="O8" t="str">
            <v>LAMPACA - LAM PROVENCE ALPES COTE D'AZUR</v>
          </cell>
          <cell r="P8" t="str">
            <v>DEPT083 - DEPT VAR</v>
          </cell>
          <cell r="Q8" t="str">
            <v>0964 - AMICALE DES MODELISTES SIGNOIS PAUL RICARD</v>
          </cell>
          <cell r="R8" t="str">
            <v>Compétition Adulte - SE</v>
          </cell>
          <cell r="S8" t="str">
            <v>Vol radiocommandé aéronef motorisé ( principale )
, Vol radiocommandé planeur</v>
          </cell>
          <cell r="T8" t="str">
            <v>Championnat de France Avion de voltige RC</v>
          </cell>
          <cell r="U8" t="str">
            <v>Catégorie nationale A</v>
          </cell>
          <cell r="W8" t="str">
            <v>Championnat de France Avion de voltige RC</v>
          </cell>
          <cell r="X8" t="str">
            <v>14/07/2022</v>
          </cell>
          <cell r="Y8" t="str">
            <v>18/07/2022</v>
          </cell>
          <cell r="Z8" t="str">
            <v>0085 - AERO-MODEL CLUB DU LIMOUSIN</v>
          </cell>
          <cell r="AA8" t="str">
            <v>Principale</v>
          </cell>
          <cell r="AB8" t="str">
            <v>05/06/2022</v>
          </cell>
          <cell r="AC8" t="str">
            <v>Active</v>
          </cell>
        </row>
        <row r="9">
          <cell r="A9">
            <v>26</v>
          </cell>
          <cell r="B9" t="str">
            <v>6682-5484</v>
          </cell>
          <cell r="C9" t="str">
            <v>0805987</v>
          </cell>
          <cell r="D9" t="str">
            <v>Monsieur</v>
          </cell>
          <cell r="E9" t="str">
            <v>CAIA</v>
          </cell>
          <cell r="F9" t="str">
            <v>JEAN CHARLES</v>
          </cell>
          <cell r="G9" t="str">
            <v>23/06/1957</v>
          </cell>
          <cell r="H9" t="str">
            <v>Masculin</v>
          </cell>
          <cell r="I9" t="str">
            <v>3 ROUTE DE VICQ EXEMPLET</v>
          </cell>
          <cell r="J9">
            <v>18370</v>
          </cell>
          <cell r="K9" t="str">
            <v>Châteaumeillant</v>
          </cell>
          <cell r="L9" t="str">
            <v>jean-charles.caia@orange.fr</v>
          </cell>
          <cell r="M9" t="str">
            <v>02 48 61 87 55</v>
          </cell>
          <cell r="O9" t="str">
            <v>LAMCVL - LAM CENTRE VAL DE LOIRE</v>
          </cell>
          <cell r="P9" t="str">
            <v>DEPT036 - INDRE</v>
          </cell>
          <cell r="Q9" t="str">
            <v>0111 - MODELE AIR CLUB CASTRAIS</v>
          </cell>
          <cell r="R9" t="str">
            <v>Compétition Adulte - SE</v>
          </cell>
          <cell r="S9" t="str">
            <v>Acrobatie 
, Avion de voltige 
, Vol circulaire commandé ( principale )
, Vol radiocommandé aéronef motorisé 
, Vol radiocommandé planeur</v>
          </cell>
          <cell r="T9" t="str">
            <v>Championnat de France Avion de voltige RC</v>
          </cell>
          <cell r="U9" t="str">
            <v>Catégorie nationale A</v>
          </cell>
          <cell r="W9" t="str">
            <v>Championnat de France Avion de voltige RC</v>
          </cell>
          <cell r="X9" t="str">
            <v>14/07/2022</v>
          </cell>
          <cell r="Y9" t="str">
            <v>18/07/2022</v>
          </cell>
          <cell r="Z9" t="str">
            <v>0085 - AERO-MODEL CLUB DU LIMOUSIN</v>
          </cell>
          <cell r="AA9" t="str">
            <v>Principale</v>
          </cell>
          <cell r="AB9" t="str">
            <v>07/06/2022</v>
          </cell>
          <cell r="AC9" t="str">
            <v>Active</v>
          </cell>
        </row>
        <row r="10">
          <cell r="A10">
            <v>27</v>
          </cell>
          <cell r="B10" t="str">
            <v>6653-5456</v>
          </cell>
          <cell r="C10">
            <v>1802193</v>
          </cell>
          <cell r="D10" t="str">
            <v>Monsieur</v>
          </cell>
          <cell r="E10" t="str">
            <v>TRAINA</v>
          </cell>
          <cell r="F10" t="str">
            <v>JEAN-FRANÇOIS</v>
          </cell>
          <cell r="G10" t="str">
            <v>05/12/1961</v>
          </cell>
          <cell r="H10" t="str">
            <v>Masculin</v>
          </cell>
          <cell r="I10" t="str">
            <v>77 CHEMIN DE GUIRAUDETTE</v>
          </cell>
          <cell r="J10">
            <v>34300</v>
          </cell>
          <cell r="K10" t="str">
            <v>Agde</v>
          </cell>
          <cell r="L10" t="str">
            <v>jf.traina@orange.fr</v>
          </cell>
          <cell r="O10" t="str">
            <v>LAMOCC - LAM OCCITANIE</v>
          </cell>
          <cell r="P10" t="str">
            <v>CDAM034 - HERAULT</v>
          </cell>
          <cell r="Q10" t="str">
            <v>1550 - LES TETES BRULEES BA 34</v>
          </cell>
          <cell r="R10" t="str">
            <v>Compétition Adulte - SE</v>
          </cell>
          <cell r="S10" t="str">
            <v>Avion de Course aux Pylones 
, Avion de voltige 
, Avion de Voltige Grand Modèle 
, Vol radiocommandé aéronef motorisé ( principale )</v>
          </cell>
          <cell r="T10" t="str">
            <v>Championnat de France Avion de voltige RC</v>
          </cell>
          <cell r="U10" t="str">
            <v>Catégorie nationale A</v>
          </cell>
          <cell r="W10" t="str">
            <v>Championnat de France Avion de voltige RC</v>
          </cell>
          <cell r="X10" t="str">
            <v>14/07/2022</v>
          </cell>
          <cell r="Y10" t="str">
            <v>18/07/2022</v>
          </cell>
          <cell r="Z10" t="str">
            <v>0085 - AERO-MODEL CLUB DU LIMOUSIN</v>
          </cell>
          <cell r="AA10" t="str">
            <v>Principale</v>
          </cell>
          <cell r="AB10" t="str">
            <v>01/06/2022</v>
          </cell>
          <cell r="AC10" t="str">
            <v>Active</v>
          </cell>
        </row>
        <row r="11">
          <cell r="A11">
            <v>28</v>
          </cell>
          <cell r="B11" t="str">
            <v>6649-5452</v>
          </cell>
          <cell r="C11" t="str">
            <v>0006139</v>
          </cell>
          <cell r="D11" t="str">
            <v>Monsieur</v>
          </cell>
          <cell r="E11" t="str">
            <v>BONFIGLIOLI</v>
          </cell>
          <cell r="F11" t="str">
            <v>PATRICK</v>
          </cell>
          <cell r="G11" t="str">
            <v>22/07/1956</v>
          </cell>
          <cell r="H11" t="str">
            <v>Masculin</v>
          </cell>
          <cell r="I11" t="str">
            <v>248 BOULEVARD PHILIPPE RIPERT</v>
          </cell>
          <cell r="J11">
            <v>83200</v>
          </cell>
          <cell r="K11" t="str">
            <v>Toulon</v>
          </cell>
          <cell r="L11" t="str">
            <v>patrick.2207@sfr.fr</v>
          </cell>
          <cell r="O11" t="str">
            <v>LAMPACA - LAM PROVENCE ALPES COTE D'AZUR</v>
          </cell>
          <cell r="P11" t="str">
            <v>DEPT083 - DEPT VAR</v>
          </cell>
          <cell r="Q11" t="str">
            <v>0964 - AMICALE DES MODELISTES SIGNOIS PAUL RICARD</v>
          </cell>
          <cell r="R11" t="str">
            <v>Compétition Adulte - SE</v>
          </cell>
          <cell r="S11" t="str">
            <v>Vol radiocommandé aéronef motorisé ( principale )
, Vol radiocommandé planeur</v>
          </cell>
          <cell r="T11" t="str">
            <v>Championnat de France Avion de voltige RC</v>
          </cell>
          <cell r="U11" t="str">
            <v>Catégorie nationale A</v>
          </cell>
          <cell r="W11" t="str">
            <v>Championnat de France Avion de voltige RC</v>
          </cell>
          <cell r="X11" t="str">
            <v>14/07/2022</v>
          </cell>
          <cell r="Y11" t="str">
            <v>18/07/2022</v>
          </cell>
          <cell r="Z11" t="str">
            <v>0085 - AERO-MODEL CLUB DU LIMOUSIN</v>
          </cell>
          <cell r="AA11" t="str">
            <v>Principale</v>
          </cell>
          <cell r="AB11" t="str">
            <v>01/06/2022</v>
          </cell>
          <cell r="AC11" t="str">
            <v>Active</v>
          </cell>
        </row>
        <row r="12">
          <cell r="A12">
            <v>29</v>
          </cell>
          <cell r="B12" t="str">
            <v>6704-5506</v>
          </cell>
          <cell r="C12">
            <v>1402281</v>
          </cell>
          <cell r="D12" t="str">
            <v>Monsieur</v>
          </cell>
          <cell r="E12" t="str">
            <v>VURPILLOT</v>
          </cell>
          <cell r="F12" t="str">
            <v>Antoine</v>
          </cell>
          <cell r="G12" t="str">
            <v>06/08/2001</v>
          </cell>
          <cell r="H12" t="str">
            <v>Masculin</v>
          </cell>
          <cell r="I12" t="str">
            <v>14 RUE JEAN PAUL DADELSEN</v>
          </cell>
          <cell r="J12">
            <v>67600</v>
          </cell>
          <cell r="K12" t="str">
            <v>SÉLESTAT</v>
          </cell>
          <cell r="L12" t="str">
            <v>antoine.vurpillot@gmail.com</v>
          </cell>
          <cell r="M12" t="str">
            <v>03 88 92 24 40</v>
          </cell>
          <cell r="O12" t="str">
            <v>LAMGE - LAM GRAND EST</v>
          </cell>
          <cell r="P12" t="str">
            <v>CDAM067 - BAS-RHIN</v>
          </cell>
          <cell r="Q12" t="str">
            <v>0853 - MODEL CLUB DE SELESTAT</v>
          </cell>
          <cell r="R12" t="str">
            <v>Compétition Adulte - U21</v>
          </cell>
          <cell r="S12" t="str">
            <v>Vol radiocommandé aéronef motorisé ( principale )</v>
          </cell>
          <cell r="T12" t="str">
            <v>Championnat de France Avion de voltige RC</v>
          </cell>
          <cell r="U12" t="str">
            <v>Catégorie nationale A</v>
          </cell>
          <cell r="W12" t="str">
            <v>Championnat de France Avion de voltige RC</v>
          </cell>
          <cell r="X12" t="str">
            <v>14/07/2022</v>
          </cell>
          <cell r="Y12" t="str">
            <v>18/07/2022</v>
          </cell>
          <cell r="Z12" t="str">
            <v>0085 - AERO-MODEL CLUB DU LIMOUSIN</v>
          </cell>
          <cell r="AA12" t="str">
            <v>Principale</v>
          </cell>
          <cell r="AB12" t="str">
            <v>13/06/2022</v>
          </cell>
          <cell r="AC12" t="str">
            <v>Active</v>
          </cell>
        </row>
        <row r="13">
          <cell r="A13">
            <v>30</v>
          </cell>
          <cell r="B13" t="str">
            <v>6675-5477</v>
          </cell>
          <cell r="C13">
            <v>1300809</v>
          </cell>
          <cell r="D13" t="str">
            <v>Monsieur</v>
          </cell>
          <cell r="E13" t="str">
            <v>ANDRIOT</v>
          </cell>
          <cell r="F13" t="str">
            <v>PASCAL</v>
          </cell>
          <cell r="G13" t="str">
            <v>23/01/1961</v>
          </cell>
          <cell r="H13" t="str">
            <v>Masculin</v>
          </cell>
          <cell r="I13" t="str">
            <v>30 B RUE DU BOURG</v>
          </cell>
          <cell r="J13">
            <v>71640</v>
          </cell>
          <cell r="K13" t="str">
            <v>Dracy-le-Fort</v>
          </cell>
          <cell r="L13" t="str">
            <v>pascal.andriot618@orange.fr</v>
          </cell>
          <cell r="O13" t="str">
            <v>LAMBFC - LAM BOURGOGNE FRANCHE-COMTE</v>
          </cell>
          <cell r="P13" t="str">
            <v>CDAM071 - SAONE ET LOIRE</v>
          </cell>
          <cell r="Q13" t="str">
            <v>0974 - FORMATION A. M. CHALONNAISE</v>
          </cell>
          <cell r="R13" t="str">
            <v>Compétition Adulte - SE</v>
          </cell>
          <cell r="S13" t="str">
            <v>Avion de voltige 
, Avion de Voltige Indoor 
, Motoplaneur Electrique 
, Vol radiocommandé aéronef motorisé ( principale )
, Vol radiocommandé planeur</v>
          </cell>
          <cell r="T13" t="str">
            <v>Championnat de France Avion de voltige RC</v>
          </cell>
          <cell r="U13" t="str">
            <v>Catégorie nationale A</v>
          </cell>
          <cell r="W13" t="str">
            <v>Championnat de France Avion de voltige RC</v>
          </cell>
          <cell r="X13" t="str">
            <v>14/07/2022</v>
          </cell>
          <cell r="Y13" t="str">
            <v>18/07/2022</v>
          </cell>
          <cell r="Z13" t="str">
            <v>0085 - AERO-MODEL CLUB DU LIMOUSIN</v>
          </cell>
          <cell r="AA13" t="str">
            <v>Principale</v>
          </cell>
          <cell r="AB13" t="str">
            <v>06/06/2022</v>
          </cell>
          <cell r="AC13" t="str">
            <v>Active</v>
          </cell>
        </row>
        <row r="14">
          <cell r="A14">
            <v>51</v>
          </cell>
          <cell r="B14" t="str">
            <v>6652-5455</v>
          </cell>
          <cell r="C14">
            <v>9909579</v>
          </cell>
          <cell r="D14" t="str">
            <v>Monsieur</v>
          </cell>
          <cell r="E14" t="str">
            <v>SKRZYPCZAK</v>
          </cell>
          <cell r="F14" t="str">
            <v>Fabrice</v>
          </cell>
          <cell r="G14" t="str">
            <v>19/05/1971</v>
          </cell>
          <cell r="H14" t="str">
            <v>Masculin</v>
          </cell>
          <cell r="I14" t="str">
            <v>LE RIVE GAUCHE A 71 IMPASSE GRIFFA</v>
          </cell>
          <cell r="J14">
            <v>83500</v>
          </cell>
          <cell r="K14" t="str">
            <v>LA SEYNE-SUR-MER</v>
          </cell>
          <cell r="L14" t="str">
            <v>fskrzypczak29@gmail.com</v>
          </cell>
          <cell r="O14" t="str">
            <v>LAMPACA - LAM PROVENCE ALPES COTE D'AZUR</v>
          </cell>
          <cell r="P14" t="str">
            <v>DEPT083 - DEPT VAR</v>
          </cell>
          <cell r="Q14" t="str">
            <v>0964 - AMICALE DES MODELISTES SIGNOIS PAUL RICARD</v>
          </cell>
          <cell r="R14" t="str">
            <v>Compétition Adulte - SE</v>
          </cell>
          <cell r="S14" t="str">
            <v>Vol radiocommandé aéronef motorisé ( principale )
, Vol radiocommandé planeur</v>
          </cell>
          <cell r="T14" t="str">
            <v>Championnat de France Avion de voltige RC</v>
          </cell>
          <cell r="U14" t="str">
            <v>Catégorie nationale B</v>
          </cell>
          <cell r="W14" t="str">
            <v>Championnat de France Avion de voltige RC</v>
          </cell>
          <cell r="X14" t="str">
            <v>14/07/2022</v>
          </cell>
          <cell r="Y14" t="str">
            <v>18/07/2022</v>
          </cell>
          <cell r="Z14" t="str">
            <v>0085 - AERO-MODEL CLUB DU LIMOUSIN</v>
          </cell>
          <cell r="AA14" t="str">
            <v>Principale</v>
          </cell>
          <cell r="AB14" t="str">
            <v>01/06/2022</v>
          </cell>
          <cell r="AC14" t="str">
            <v>Active</v>
          </cell>
        </row>
        <row r="15">
          <cell r="A15">
            <v>52</v>
          </cell>
          <cell r="B15" t="str">
            <v>6697-5499</v>
          </cell>
          <cell r="C15">
            <v>8500905</v>
          </cell>
          <cell r="D15" t="str">
            <v>Monsieur</v>
          </cell>
          <cell r="E15" t="str">
            <v>VIVET</v>
          </cell>
          <cell r="F15" t="str">
            <v>DANY</v>
          </cell>
          <cell r="G15" t="str">
            <v>30/03/1954</v>
          </cell>
          <cell r="H15" t="str">
            <v>Masculin</v>
          </cell>
          <cell r="I15" t="str">
            <v>4 RUE HAUT DE BORDEBEURRE</v>
          </cell>
          <cell r="J15">
            <v>41100</v>
          </cell>
          <cell r="K15" t="str">
            <v>Marcilly-en-Beauce</v>
          </cell>
          <cell r="L15" t="str">
            <v>gael.vivet@wanadoo.fr</v>
          </cell>
          <cell r="O15" t="str">
            <v>LAMCVL - LAM CENTRE VAL DE LOIRE</v>
          </cell>
          <cell r="P15" t="str">
            <v>DEPT041 - LOIR-ET-CHER</v>
          </cell>
          <cell r="Q15" t="str">
            <v>0162 - CLUB AEROMODELISTE DE BLOIS LE BREUIL</v>
          </cell>
          <cell r="R15" t="str">
            <v>Compétition Adulte - SE</v>
          </cell>
          <cell r="T15" t="str">
            <v>Championnat de France Avion de voltige RC</v>
          </cell>
          <cell r="U15" t="str">
            <v>Catégorie nationale B</v>
          </cell>
          <cell r="W15" t="str">
            <v>Championnat de France Avion de voltige RC</v>
          </cell>
          <cell r="X15" t="str">
            <v>14/07/2022</v>
          </cell>
          <cell r="Y15" t="str">
            <v>18/07/2022</v>
          </cell>
          <cell r="Z15" t="str">
            <v>0085 - AERO-MODEL CLUB DU LIMOUSIN</v>
          </cell>
          <cell r="AA15" t="str">
            <v>Principale</v>
          </cell>
          <cell r="AB15" t="str">
            <v>13/06/2022</v>
          </cell>
          <cell r="AC15" t="str">
            <v>Active</v>
          </cell>
        </row>
        <row r="16">
          <cell r="A16">
            <v>53</v>
          </cell>
          <cell r="B16" t="str">
            <v>6665-5467</v>
          </cell>
          <cell r="C16">
            <v>1401026</v>
          </cell>
          <cell r="D16" t="str">
            <v>Monsieur</v>
          </cell>
          <cell r="E16" t="str">
            <v>GAUTIER</v>
          </cell>
          <cell r="F16" t="str">
            <v>Axel</v>
          </cell>
          <cell r="G16" t="str">
            <v>09/01/2002</v>
          </cell>
          <cell r="H16" t="str">
            <v>Masculin</v>
          </cell>
          <cell r="I16" t="str">
            <v>8 RUE MONSEIGNEUR PASQUIER, ST MACAIRE EN MAUGES</v>
          </cell>
          <cell r="J16">
            <v>49450</v>
          </cell>
          <cell r="K16" t="str">
            <v>SÈVREMOINE</v>
          </cell>
          <cell r="L16" t="str">
            <v>axel.gautier09@gmail.com</v>
          </cell>
          <cell r="O16" t="str">
            <v>LAMPL - LAM PAYS DE LA LOIRE</v>
          </cell>
          <cell r="P16" t="str">
            <v>DEPT049 - MAINE-ET-LOIRE</v>
          </cell>
          <cell r="Q16" t="str">
            <v>0986 - RADIOCOMMANDE AERONAUTIQUE DES MAUGES</v>
          </cell>
          <cell r="R16" t="str">
            <v>Compétition Adulte - U20</v>
          </cell>
          <cell r="S16" t="str">
            <v>Avion de voltige 
, Vol radiocommandé aéronef motorisé ( principale )</v>
          </cell>
          <cell r="T16" t="str">
            <v>Championnat de France Avion de voltige RC</v>
          </cell>
          <cell r="U16" t="str">
            <v>Catégorie nationale B</v>
          </cell>
          <cell r="W16" t="str">
            <v>Championnat de France Avion de voltige RC</v>
          </cell>
          <cell r="X16" t="str">
            <v>14/07/2022</v>
          </cell>
          <cell r="Y16" t="str">
            <v>18/07/2022</v>
          </cell>
          <cell r="Z16" t="str">
            <v>0085 - AERO-MODEL CLUB DU LIMOUSIN</v>
          </cell>
          <cell r="AA16" t="str">
            <v>Principale</v>
          </cell>
          <cell r="AB16" t="str">
            <v>02/06/2022</v>
          </cell>
          <cell r="AC16" t="str">
            <v>Active</v>
          </cell>
        </row>
        <row r="17">
          <cell r="A17">
            <v>54</v>
          </cell>
          <cell r="B17" t="str">
            <v>6681-5483</v>
          </cell>
          <cell r="C17" t="str">
            <v>0701999</v>
          </cell>
          <cell r="D17" t="str">
            <v>Monsieur</v>
          </cell>
          <cell r="E17" t="str">
            <v>FILATRIAU</v>
          </cell>
          <cell r="F17" t="str">
            <v>JEHAN JACQUES</v>
          </cell>
          <cell r="G17" t="str">
            <v>19/03/1955</v>
          </cell>
          <cell r="H17" t="str">
            <v>Masculin</v>
          </cell>
          <cell r="I17" t="str">
            <v>322 RUE JULES GUESDE</v>
          </cell>
          <cell r="J17">
            <v>59510</v>
          </cell>
          <cell r="K17" t="str">
            <v>Hem</v>
          </cell>
          <cell r="L17" t="str">
            <v>mp-albaux@nordnet.fr</v>
          </cell>
          <cell r="O17" t="str">
            <v>LAMHDF - LAM HAUTS DE FRANCE</v>
          </cell>
          <cell r="P17" t="str">
            <v>CDAM059 - NORD</v>
          </cell>
          <cell r="Q17" t="str">
            <v>0003 - ASSO. AERO. DU BASSIN DE LA SAMBRE</v>
          </cell>
          <cell r="R17" t="str">
            <v>Compétition Adulte - SE</v>
          </cell>
          <cell r="T17" t="str">
            <v>Championnat de France Avion de voltige RC</v>
          </cell>
          <cell r="U17" t="str">
            <v>Catégorie nationale B</v>
          </cell>
          <cell r="W17" t="str">
            <v>Championnat de France Avion de voltige RC</v>
          </cell>
          <cell r="X17" t="str">
            <v>14/07/2022</v>
          </cell>
          <cell r="Y17" t="str">
            <v>18/07/2022</v>
          </cell>
          <cell r="Z17" t="str">
            <v>0085 - AERO-MODEL CLUB DU LIMOUSIN</v>
          </cell>
          <cell r="AA17" t="str">
            <v>Principale</v>
          </cell>
          <cell r="AB17" t="str">
            <v>07/06/2022</v>
          </cell>
          <cell r="AC17" t="str">
            <v>Active</v>
          </cell>
        </row>
        <row r="18">
          <cell r="A18">
            <v>55</v>
          </cell>
          <cell r="B18" t="str">
            <v>6657-5460</v>
          </cell>
          <cell r="C18">
            <v>1302648</v>
          </cell>
          <cell r="D18" t="str">
            <v>Monsieur</v>
          </cell>
          <cell r="E18" t="str">
            <v>EHLENBERGER</v>
          </cell>
          <cell r="F18" t="str">
            <v>LEO</v>
          </cell>
          <cell r="G18" t="str">
            <v>08/09/2000</v>
          </cell>
          <cell r="H18" t="str">
            <v>Masculin</v>
          </cell>
          <cell r="I18" t="str">
            <v>2, RUE EDOUARD KREBS</v>
          </cell>
          <cell r="J18">
            <v>67170</v>
          </cell>
          <cell r="K18" t="str">
            <v>Brumath</v>
          </cell>
          <cell r="L18" t="str">
            <v>leo.ehlenberger@gmail.com</v>
          </cell>
          <cell r="O18" t="str">
            <v>LAMGE - LAM GRAND EST</v>
          </cell>
          <cell r="P18" t="str">
            <v>CDAM067 - BAS-RHIN</v>
          </cell>
          <cell r="Q18" t="str">
            <v>0393 - AERO CLUB DE BRUMATH</v>
          </cell>
          <cell r="R18" t="str">
            <v>Compétition Adulte - U22</v>
          </cell>
          <cell r="S18" t="str">
            <v>Avion de voltige 
, Vol radiocommandé aéronef motorisé ( principale )</v>
          </cell>
          <cell r="T18" t="str">
            <v>Championnat de France Avion de voltige RC</v>
          </cell>
          <cell r="U18" t="str">
            <v>Catégorie nationale B</v>
          </cell>
          <cell r="W18" t="str">
            <v>Championnat de France Avion de voltige RC</v>
          </cell>
          <cell r="X18" t="str">
            <v>14/07/2022</v>
          </cell>
          <cell r="Y18" t="str">
            <v>18/07/2022</v>
          </cell>
          <cell r="Z18" t="str">
            <v>0085 - AERO-MODEL CLUB DU LIMOUSIN</v>
          </cell>
          <cell r="AA18" t="str">
            <v>Principale</v>
          </cell>
          <cell r="AB18" t="str">
            <v>02/06/2022</v>
          </cell>
          <cell r="AC18" t="str">
            <v>Active</v>
          </cell>
        </row>
        <row r="19">
          <cell r="A19">
            <v>57</v>
          </cell>
          <cell r="B19" t="str">
            <v>6687-5489</v>
          </cell>
          <cell r="C19">
            <v>9800303</v>
          </cell>
          <cell r="D19" t="str">
            <v>Monsieur</v>
          </cell>
          <cell r="E19" t="str">
            <v>WENDLING</v>
          </cell>
          <cell r="F19" t="str">
            <v>Jean Claude</v>
          </cell>
          <cell r="G19" t="str">
            <v>27/12/1950</v>
          </cell>
          <cell r="H19" t="str">
            <v>Masculin</v>
          </cell>
          <cell r="I19" t="str">
            <v>7 RUE GUSTAVE STOSKOPF</v>
          </cell>
          <cell r="J19">
            <v>67204</v>
          </cell>
          <cell r="K19" t="str">
            <v>ACHENHEIM</v>
          </cell>
          <cell r="L19" t="str">
            <v>j-cwendling@wanadoo.fr</v>
          </cell>
          <cell r="M19" t="str">
            <v>03 88 96 16 95</v>
          </cell>
          <cell r="O19" t="str">
            <v>LAMGE - LAM GRAND EST</v>
          </cell>
          <cell r="P19" t="str">
            <v>CDAM067 - BAS-RHIN</v>
          </cell>
          <cell r="Q19" t="str">
            <v>0741 - C.A.M DE SAVERNE STEINBOURG</v>
          </cell>
          <cell r="R19" t="str">
            <v>Compétition Adulte - SE</v>
          </cell>
          <cell r="T19" t="str">
            <v>Championnat de France Avion de voltige RC</v>
          </cell>
          <cell r="U19" t="str">
            <v>Catégorie nationale B</v>
          </cell>
          <cell r="W19" t="str">
            <v>Championnat de France Avion de voltige RC</v>
          </cell>
          <cell r="X19" t="str">
            <v>14/07/2022</v>
          </cell>
          <cell r="Y19" t="str">
            <v>18/07/2022</v>
          </cell>
          <cell r="Z19" t="str">
            <v>0085 - AERO-MODEL CLUB DU LIMOUSIN</v>
          </cell>
          <cell r="AA19" t="str">
            <v>Principale</v>
          </cell>
          <cell r="AB19" t="str">
            <v>08/06/2022</v>
          </cell>
          <cell r="AC19" t="str">
            <v>Active</v>
          </cell>
        </row>
        <row r="20">
          <cell r="A20">
            <v>58</v>
          </cell>
          <cell r="B20" t="str">
            <v>6695-5497</v>
          </cell>
          <cell r="C20" t="str">
            <v>0803232</v>
          </cell>
          <cell r="D20" t="str">
            <v>Monsieur</v>
          </cell>
          <cell r="E20" t="str">
            <v>MARSALY</v>
          </cell>
          <cell r="F20" t="str">
            <v>OLIVIER</v>
          </cell>
          <cell r="G20" t="str">
            <v>23/03/1968</v>
          </cell>
          <cell r="H20" t="str">
            <v>Masculin</v>
          </cell>
          <cell r="I20" t="str">
            <v>47 RUE PEREIRE</v>
          </cell>
          <cell r="J20">
            <v>78100</v>
          </cell>
          <cell r="K20" t="str">
            <v>Saint-Germain-en-Laye</v>
          </cell>
          <cell r="L20" t="str">
            <v>omarsaly@aol.com</v>
          </cell>
          <cell r="M20" t="str">
            <v>09 54 16 31 03</v>
          </cell>
          <cell r="O20" t="str">
            <v>LAMIF - LAM ILE DE FRANCE</v>
          </cell>
          <cell r="P20" t="str">
            <v>CDAM078 - CDAM YVELINES</v>
          </cell>
          <cell r="Q20" t="str">
            <v>0978 - MODEL AIR CLUB EPONOIS</v>
          </cell>
          <cell r="R20" t="str">
            <v>Compétition Adulte - SE</v>
          </cell>
          <cell r="S20" t="str">
            <v>Vol radiocommandé aéronef motorisé ( principale )</v>
          </cell>
          <cell r="T20" t="str">
            <v>Championnat de France Avion de voltige RC</v>
          </cell>
          <cell r="U20" t="str">
            <v>Catégorie nationale B</v>
          </cell>
          <cell r="W20" t="str">
            <v>Championnat de France Avion de voltige RC</v>
          </cell>
          <cell r="X20" t="str">
            <v>14/07/2022</v>
          </cell>
          <cell r="Y20" t="str">
            <v>18/07/2022</v>
          </cell>
          <cell r="Z20" t="str">
            <v>0085 - AERO-MODEL CLUB DU LIMOUSIN</v>
          </cell>
          <cell r="AA20" t="str">
            <v>Principale</v>
          </cell>
          <cell r="AB20" t="str">
            <v>13/06/2022</v>
          </cell>
          <cell r="AC20" t="str">
            <v>Active</v>
          </cell>
        </row>
        <row r="21">
          <cell r="A21">
            <v>59</v>
          </cell>
          <cell r="B21" t="str">
            <v>6656-5459</v>
          </cell>
          <cell r="C21" t="str">
            <v>0702760</v>
          </cell>
          <cell r="D21" t="str">
            <v>Monsieur</v>
          </cell>
          <cell r="E21" t="str">
            <v>SALVATORE</v>
          </cell>
          <cell r="F21" t="str">
            <v>ERIC</v>
          </cell>
          <cell r="G21" t="str">
            <v>31/03/1975</v>
          </cell>
          <cell r="H21" t="str">
            <v>Masculin</v>
          </cell>
          <cell r="I21" t="str">
            <v>LES ORANGERS BAT. B 58 AVENUE VAN GOGH</v>
          </cell>
          <cell r="J21">
            <v>83130</v>
          </cell>
          <cell r="K21" t="str">
            <v>La Garde</v>
          </cell>
          <cell r="L21" t="str">
            <v>eric.salvatore@outlook.fr</v>
          </cell>
          <cell r="M21" t="str">
            <v>04 94 65 81 68</v>
          </cell>
          <cell r="O21" t="str">
            <v>LAMPACA - LAM PROVENCE ALPES COTE D'AZUR</v>
          </cell>
          <cell r="P21" t="str">
            <v>DEPT083 - DEPT VAR</v>
          </cell>
          <cell r="Q21" t="str">
            <v>0964 - AMICALE DES MODELISTES SIGNOIS PAUL RICARD</v>
          </cell>
          <cell r="R21" t="str">
            <v>Compétition Adulte - SE</v>
          </cell>
          <cell r="S21" t="str">
            <v>Vol radiocommandé aéronef motorisé ( principale )
, Vol radiocommandé planeur</v>
          </cell>
          <cell r="T21" t="str">
            <v>Championnat de France Avion de voltige RC</v>
          </cell>
          <cell r="U21" t="str">
            <v>Catégorie nationale B</v>
          </cell>
          <cell r="W21" t="str">
            <v>Championnat de France Avion de voltige RC</v>
          </cell>
          <cell r="X21" t="str">
            <v>14/07/2022</v>
          </cell>
          <cell r="Y21" t="str">
            <v>18/07/2022</v>
          </cell>
          <cell r="Z21" t="str">
            <v>0085 - AERO-MODEL CLUB DU LIMOUSIN</v>
          </cell>
          <cell r="AA21" t="str">
            <v>Principale</v>
          </cell>
          <cell r="AB21" t="str">
            <v>01/06/2022</v>
          </cell>
          <cell r="AC21" t="str">
            <v>En attente de validation</v>
          </cell>
        </row>
        <row r="22">
          <cell r="A22">
            <v>60</v>
          </cell>
          <cell r="B22" t="str">
            <v>6647-5450</v>
          </cell>
          <cell r="C22" t="str">
            <v>0702761</v>
          </cell>
          <cell r="D22" t="str">
            <v>Monsieur</v>
          </cell>
          <cell r="E22" t="str">
            <v>DOSNE</v>
          </cell>
          <cell r="F22" t="str">
            <v>YVES</v>
          </cell>
          <cell r="G22" t="str">
            <v>01/03/1963</v>
          </cell>
          <cell r="H22" t="str">
            <v>Masculin</v>
          </cell>
          <cell r="I22" t="str">
            <v>96 G CHEMIN DU PEYRON LOT. LE COTEAU</v>
          </cell>
          <cell r="J22">
            <v>83500</v>
          </cell>
          <cell r="K22" t="str">
            <v>La Seyne-sur-Mer</v>
          </cell>
          <cell r="L22" t="str">
            <v>yves.dosne@wanadoo.fr</v>
          </cell>
          <cell r="M22" t="str">
            <v>04 94 94 54 78</v>
          </cell>
          <cell r="O22" t="str">
            <v>LAMPACA - LAM PROVENCE ALPES COTE D'AZUR</v>
          </cell>
          <cell r="P22" t="str">
            <v>DEPT083 - DEPT VAR</v>
          </cell>
          <cell r="Q22" t="str">
            <v>0964 - AMICALE DES MODELISTES SIGNOIS PAUL RICARD</v>
          </cell>
          <cell r="R22" t="str">
            <v>Compétition Adulte - SE</v>
          </cell>
          <cell r="S22" t="str">
            <v>Vol radiocommandé aéronef motorisé ( principale )
, Vol radiocommandé planeur</v>
          </cell>
          <cell r="T22" t="str">
            <v>Championnat de France Avion de voltige RC</v>
          </cell>
          <cell r="U22" t="str">
            <v>Catégorie nationale B</v>
          </cell>
          <cell r="W22" t="str">
            <v>Championnat de France Avion de voltige RC</v>
          </cell>
          <cell r="X22" t="str">
            <v>14/07/2022</v>
          </cell>
          <cell r="Y22" t="str">
            <v>18/07/2022</v>
          </cell>
          <cell r="Z22" t="str">
            <v>0085 - AERO-MODEL CLUB DU LIMOUSIN</v>
          </cell>
          <cell r="AA22" t="str">
            <v>Principale</v>
          </cell>
          <cell r="AB22" t="str">
            <v>01/06/2022</v>
          </cell>
          <cell r="AC22" t="str">
            <v>Active</v>
          </cell>
        </row>
        <row r="23">
          <cell r="A23">
            <v>61</v>
          </cell>
          <cell r="B23" t="str">
            <v>6670-5472</v>
          </cell>
          <cell r="C23">
            <v>2000026</v>
          </cell>
          <cell r="D23" t="str">
            <v>Monsieur</v>
          </cell>
          <cell r="E23" t="str">
            <v>CHANDELIER</v>
          </cell>
          <cell r="F23" t="str">
            <v>JULIEN</v>
          </cell>
          <cell r="G23" t="str">
            <v>04/10/1983</v>
          </cell>
          <cell r="H23" t="str">
            <v>Masculin</v>
          </cell>
          <cell r="I23" t="str">
            <v>14 RUE MICHEL ANGE</v>
          </cell>
          <cell r="J23">
            <v>91940</v>
          </cell>
          <cell r="K23" t="str">
            <v>Les Ulis</v>
          </cell>
          <cell r="L23" t="str">
            <v>julien.chandelier@orange.fr</v>
          </cell>
          <cell r="M23" t="str">
            <v>09 52 87 10 81</v>
          </cell>
          <cell r="O23" t="str">
            <v>LAMIF - LAM ILE DE FRANCE</v>
          </cell>
          <cell r="P23" t="str">
            <v>CDAM091 - ESSONNE</v>
          </cell>
          <cell r="Q23" t="str">
            <v>0748 - CLUB MODELISME DE SACLAY</v>
          </cell>
          <cell r="R23" t="str">
            <v>Compétition Adulte - SE</v>
          </cell>
          <cell r="S23" t="str">
            <v>Vol radiocommandé aéronef motorisé ( principale )</v>
          </cell>
          <cell r="T23" t="str">
            <v>Championnat de France Avion de voltige RC</v>
          </cell>
          <cell r="U23" t="str">
            <v>Catégorie nationale B</v>
          </cell>
          <cell r="W23" t="str">
            <v>Championnat de France Avion de voltige RC</v>
          </cell>
          <cell r="X23" t="str">
            <v>14/07/2022</v>
          </cell>
          <cell r="Y23" t="str">
            <v>18/07/2022</v>
          </cell>
          <cell r="Z23" t="str">
            <v>0085 - AERO-MODEL CLUB DU LIMOUSIN</v>
          </cell>
          <cell r="AA23" t="str">
            <v>Principale</v>
          </cell>
          <cell r="AB23" t="str">
            <v>03/06/2022</v>
          </cell>
          <cell r="AC23" t="str">
            <v>Active</v>
          </cell>
        </row>
        <row r="24">
          <cell r="A24">
            <v>62</v>
          </cell>
          <cell r="B24" t="str">
            <v>6684-5486</v>
          </cell>
          <cell r="C24" t="str">
            <v>0400537</v>
          </cell>
          <cell r="D24" t="str">
            <v>Monsieur</v>
          </cell>
          <cell r="E24" t="str">
            <v>GAIRAUD</v>
          </cell>
          <cell r="F24" t="str">
            <v>JEAN MARC</v>
          </cell>
          <cell r="G24" t="str">
            <v>10/12/1977</v>
          </cell>
          <cell r="H24" t="str">
            <v>Masculin</v>
          </cell>
          <cell r="I24" t="str">
            <v>49 CHEMIN DE TUTOU</v>
          </cell>
          <cell r="J24">
            <v>33114</v>
          </cell>
          <cell r="K24" t="str">
            <v>Le Barp</v>
          </cell>
          <cell r="L24" t="str">
            <v>jean.marc.gairaud@gmail.com</v>
          </cell>
          <cell r="O24" t="str">
            <v>LAMNA - LAM NOUVELLE AQUITAINE</v>
          </cell>
          <cell r="P24" t="str">
            <v>DEPT033 - GIRONDE</v>
          </cell>
          <cell r="Q24" t="str">
            <v>0058 - ASS. INTERCO. DE MODELISME</v>
          </cell>
          <cell r="R24" t="str">
            <v>Compétition Adulte - SE</v>
          </cell>
          <cell r="S24" t="str">
            <v>Vol radiocommandé aéronef motorisé ( principale )</v>
          </cell>
          <cell r="T24" t="str">
            <v>Championnat de France Avion de voltige RC</v>
          </cell>
          <cell r="U24" t="str">
            <v>Catégorie nationale B</v>
          </cell>
          <cell r="W24" t="str">
            <v>Championnat de France Avion de voltige RC</v>
          </cell>
          <cell r="X24" t="str">
            <v>14/07/2022</v>
          </cell>
          <cell r="Y24" t="str">
            <v>18/07/2022</v>
          </cell>
          <cell r="Z24" t="str">
            <v>0085 - AERO-MODEL CLUB DU LIMOUSIN</v>
          </cell>
          <cell r="AA24" t="str">
            <v>Principale</v>
          </cell>
          <cell r="AB24" t="str">
            <v>07/06/2022</v>
          </cell>
          <cell r="AC24" t="str">
            <v>Active</v>
          </cell>
        </row>
        <row r="25">
          <cell r="A25">
            <v>63</v>
          </cell>
          <cell r="B25" t="str">
            <v>6689-5491</v>
          </cell>
          <cell r="C25">
            <v>1016045</v>
          </cell>
          <cell r="D25" t="str">
            <v>Monsieur</v>
          </cell>
          <cell r="E25" t="str">
            <v>LEPRETRE</v>
          </cell>
          <cell r="F25" t="str">
            <v>LUCAS</v>
          </cell>
          <cell r="G25" t="str">
            <v>26/07/1998</v>
          </cell>
          <cell r="H25" t="str">
            <v>Masculin</v>
          </cell>
          <cell r="I25" t="str">
            <v>41 BIS RUE PRINCIPALE</v>
          </cell>
          <cell r="J25">
            <v>62130</v>
          </cell>
          <cell r="K25" t="str">
            <v>Herlincourt</v>
          </cell>
          <cell r="L25" t="str">
            <v>lepretre.lucas@orange.fr</v>
          </cell>
          <cell r="M25" t="str">
            <v>03 21 47 26 33</v>
          </cell>
          <cell r="O25" t="str">
            <v>LAMHDF - LAM HAUTS DE FRANCE</v>
          </cell>
          <cell r="P25" t="str">
            <v>CDAM062 - PAS-DE-CALAIS</v>
          </cell>
          <cell r="Q25" t="str">
            <v>0806 - PLUS VITE PLUS HAUT PLUS FORT 3PVHF</v>
          </cell>
          <cell r="R25" t="str">
            <v>Compétition Adulte - SE</v>
          </cell>
          <cell r="S25" t="str">
            <v>Avion de voltige 
, Avion de Voltige Grand Modèle 
, Avion de Voltige Indoor 
, Vol radiocommandé aéronef motorisé ( principale )</v>
          </cell>
          <cell r="T25" t="str">
            <v>Championnat de France Avion de voltige RC</v>
          </cell>
          <cell r="U25" t="str">
            <v>Catégorie nationale B</v>
          </cell>
          <cell r="W25" t="str">
            <v>Championnat de France Avion de voltige RC</v>
          </cell>
          <cell r="X25" t="str">
            <v>14/07/2022</v>
          </cell>
          <cell r="Y25" t="str">
            <v>18/07/2022</v>
          </cell>
          <cell r="Z25" t="str">
            <v>0085 - AERO-MODEL CLUB DU LIMOUSIN</v>
          </cell>
          <cell r="AA25" t="str">
            <v>Principale</v>
          </cell>
          <cell r="AB25" t="str">
            <v>09/06/2022</v>
          </cell>
          <cell r="AC25" t="str">
            <v>Active</v>
          </cell>
        </row>
        <row r="26">
          <cell r="A26">
            <v>64</v>
          </cell>
          <cell r="B26" t="str">
            <v>6698-5500</v>
          </cell>
          <cell r="C26" t="str">
            <v>0206294</v>
          </cell>
          <cell r="D26" t="str">
            <v>Monsieur</v>
          </cell>
          <cell r="E26" t="str">
            <v>GIL</v>
          </cell>
          <cell r="F26" t="str">
            <v>CEDRIC</v>
          </cell>
          <cell r="G26" t="str">
            <v>12/12/1986</v>
          </cell>
          <cell r="H26" t="str">
            <v>Masculin</v>
          </cell>
          <cell r="I26" t="str">
            <v>LES HAUTS DE FEUILLY 3 PLACE DU BASILIC</v>
          </cell>
          <cell r="J26">
            <v>69800</v>
          </cell>
          <cell r="K26" t="str">
            <v>Saint-Priest</v>
          </cell>
          <cell r="L26" t="str">
            <v>kekicgil@hotmail.fr</v>
          </cell>
          <cell r="M26" t="str">
            <v>06 52 17 59 51</v>
          </cell>
          <cell r="O26" t="str">
            <v>LAMAURA - LAM AUVERGNE RHONE-ALPES</v>
          </cell>
          <cell r="P26" t="str">
            <v>DEPT069 - RHONE</v>
          </cell>
          <cell r="Q26" t="str">
            <v>0035 - AEROMODELES CLUB DU RHONE</v>
          </cell>
          <cell r="R26" t="str">
            <v>Compétition Adulte - SE</v>
          </cell>
          <cell r="S26" t="str">
            <v>Vol radiocommandé aéronef motorisé ( principale )
, Vol radiocommandé planeur</v>
          </cell>
          <cell r="T26" t="str">
            <v>Championnat de France Avion de voltige RC</v>
          </cell>
          <cell r="U26" t="str">
            <v>Catégorie nationale B</v>
          </cell>
          <cell r="W26" t="str">
            <v>Championnat de France Avion de voltige RC</v>
          </cell>
          <cell r="X26" t="str">
            <v>14/07/2022</v>
          </cell>
          <cell r="Y26" t="str">
            <v>18/07/2022</v>
          </cell>
          <cell r="Z26" t="str">
            <v>0085 - AERO-MODEL CLUB DU LIMOUSIN</v>
          </cell>
          <cell r="AA26" t="str">
            <v>Principale</v>
          </cell>
          <cell r="AB26" t="str">
            <v>13/06/2022</v>
          </cell>
          <cell r="AC26" t="str">
            <v>Active</v>
          </cell>
        </row>
        <row r="27">
          <cell r="A27">
            <v>65</v>
          </cell>
          <cell r="B27" t="str">
            <v>6671-5473</v>
          </cell>
          <cell r="C27" t="str">
            <v>0405025</v>
          </cell>
          <cell r="D27" t="str">
            <v>Monsieur</v>
          </cell>
          <cell r="E27" t="str">
            <v>JOURDAIN</v>
          </cell>
          <cell r="F27" t="str">
            <v>PHILIPPE</v>
          </cell>
          <cell r="G27" t="str">
            <v>16/01/1960</v>
          </cell>
          <cell r="H27" t="str">
            <v>Masculin</v>
          </cell>
          <cell r="I27" t="str">
            <v>1 RUE DU MONT JOLI BOIS</v>
          </cell>
          <cell r="J27">
            <v>76260</v>
          </cell>
          <cell r="K27" t="str">
            <v>Flocques</v>
          </cell>
          <cell r="L27" t="str">
            <v>philippe.jourdain5@wanadoo.fr</v>
          </cell>
          <cell r="M27" t="str">
            <v>07 88 02 29 55</v>
          </cell>
          <cell r="O27" t="str">
            <v>LAMNOR - LAM NORMANDIE</v>
          </cell>
          <cell r="P27" t="str">
            <v>DEPT076 - SEINE MARITIME</v>
          </cell>
          <cell r="Q27" t="str">
            <v>0223 - CLUB MODELISTE DE DIEPPE</v>
          </cell>
          <cell r="R27" t="str">
            <v>Compétition Adulte - SE</v>
          </cell>
          <cell r="S27" t="str">
            <v>Avion de voltige 
, Vol radiocommandé aéronef motorisé ( principale )</v>
          </cell>
          <cell r="T27" t="str">
            <v>Championnat de France Avion de voltige RC</v>
          </cell>
          <cell r="U27" t="str">
            <v>Catégorie nationale B</v>
          </cell>
          <cell r="W27" t="str">
            <v>Championnat de France Avion de voltige RC</v>
          </cell>
          <cell r="X27" t="str">
            <v>14/07/2022</v>
          </cell>
          <cell r="Y27" t="str">
            <v>18/07/2022</v>
          </cell>
          <cell r="Z27" t="str">
            <v>0085 - AERO-MODEL CLUB DU LIMOUSIN</v>
          </cell>
          <cell r="AA27" t="str">
            <v>Principale</v>
          </cell>
          <cell r="AB27" t="str">
            <v>04/06/2022</v>
          </cell>
          <cell r="AC27" t="str">
            <v>Active</v>
          </cell>
        </row>
        <row r="28">
          <cell r="A28">
            <v>66</v>
          </cell>
          <cell r="B28" t="str">
            <v>6664-5466</v>
          </cell>
          <cell r="C28" t="str">
            <v>0604262</v>
          </cell>
          <cell r="D28" t="str">
            <v>Monsieur</v>
          </cell>
          <cell r="E28" t="str">
            <v>MOREAUX</v>
          </cell>
          <cell r="F28" t="str">
            <v>Jean-Michel</v>
          </cell>
          <cell r="G28" t="str">
            <v>06/08/1974</v>
          </cell>
          <cell r="H28" t="str">
            <v>Masculin</v>
          </cell>
          <cell r="I28" t="str">
            <v>71 AVENUE DE GASCOGNE</v>
          </cell>
          <cell r="J28">
            <v>31880</v>
          </cell>
          <cell r="K28" t="str">
            <v>LA SALVETAT-SAINT-GILLES</v>
          </cell>
          <cell r="L28" t="str">
            <v>jean-michel.moreaux@sfr.fr</v>
          </cell>
          <cell r="O28" t="str">
            <v>LAMOCC - LAM OCCITANIE</v>
          </cell>
          <cell r="P28" t="str">
            <v>DEPT031 - HAUTE-GARONNE</v>
          </cell>
          <cell r="Q28" t="str">
            <v>0498 - CLUB AEROMODELISME EOLE DE MURET</v>
          </cell>
          <cell r="R28" t="str">
            <v>Compétition Adulte - SE</v>
          </cell>
          <cell r="S28" t="str">
            <v>Avion de voltige 
, Avion de Voltige Indoor 
, Maquette Grand Modèle Vol radiocommandé 
, Vol radiocommandé aéronef motorisé ( principale )</v>
          </cell>
          <cell r="T28" t="str">
            <v>Championnat de France Avion de voltige RC</v>
          </cell>
          <cell r="U28" t="str">
            <v>Catégorie nationale B</v>
          </cell>
          <cell r="W28" t="str">
            <v>Championnat de France Avion de voltige RC</v>
          </cell>
          <cell r="X28" t="str">
            <v>14/07/2022</v>
          </cell>
          <cell r="Y28" t="str">
            <v>18/07/2022</v>
          </cell>
          <cell r="Z28" t="str">
            <v>0085 - AERO-MODEL CLUB DU LIMOUSIN</v>
          </cell>
          <cell r="AA28" t="str">
            <v>Principale</v>
          </cell>
          <cell r="AB28" t="str">
            <v>02/06/2022</v>
          </cell>
          <cell r="AC28" t="str">
            <v>Active</v>
          </cell>
        </row>
        <row r="29">
          <cell r="A29">
            <v>68</v>
          </cell>
          <cell r="B29" t="str">
            <v>6661-5463</v>
          </cell>
          <cell r="C29">
            <v>8606642</v>
          </cell>
          <cell r="D29" t="str">
            <v>Monsieur</v>
          </cell>
          <cell r="E29" t="str">
            <v>RIBEAUCOUP</v>
          </cell>
          <cell r="F29" t="str">
            <v>JEAN MARIE</v>
          </cell>
          <cell r="G29" t="str">
            <v>17/11/1953</v>
          </cell>
          <cell r="H29" t="str">
            <v>Masculin</v>
          </cell>
          <cell r="I29" t="str">
            <v>7 ROUTE DE CURGIES</v>
          </cell>
          <cell r="J29">
            <v>59990</v>
          </cell>
          <cell r="K29" t="str">
            <v>Sebourg</v>
          </cell>
          <cell r="L29" t="str">
            <v>jm.ribeaucoup@gmail.com</v>
          </cell>
          <cell r="O29" t="str">
            <v>LAMHDF - LAM HAUTS DE FRANCE</v>
          </cell>
          <cell r="P29" t="str">
            <v>CDAM059 - NORD</v>
          </cell>
          <cell r="Q29" t="str">
            <v>0463 - ASS. VALENCIENNOISE D A. M.</v>
          </cell>
          <cell r="R29" t="str">
            <v>Compétition Adulte - SE</v>
          </cell>
          <cell r="S29" t="str">
            <v>Vol radiocommandé aéronef motorisé ( principale )
, Vol radiocommandé planeur</v>
          </cell>
          <cell r="T29" t="str">
            <v>Championnat de France Avion de voltige RC</v>
          </cell>
          <cell r="U29" t="str">
            <v>Catégorie nationale B</v>
          </cell>
          <cell r="W29" t="str">
            <v>Championnat de France Avion de voltige RC</v>
          </cell>
          <cell r="X29" t="str">
            <v>14/07/2022</v>
          </cell>
          <cell r="Y29" t="str">
            <v>18/07/2022</v>
          </cell>
          <cell r="Z29" t="str">
            <v>0085 - AERO-MODEL CLUB DU LIMOUSIN</v>
          </cell>
          <cell r="AA29" t="str">
            <v>Principale</v>
          </cell>
          <cell r="AB29" t="str">
            <v>02/06/2022</v>
          </cell>
          <cell r="AC29" t="str">
            <v>Active</v>
          </cell>
        </row>
        <row r="30">
          <cell r="A30">
            <v>69</v>
          </cell>
          <cell r="B30" t="str">
            <v>6691-5493</v>
          </cell>
          <cell r="C30">
            <v>1121284</v>
          </cell>
          <cell r="D30" t="str">
            <v>Monsieur</v>
          </cell>
          <cell r="E30" t="str">
            <v>LAIR</v>
          </cell>
          <cell r="F30" t="str">
            <v>Michel</v>
          </cell>
          <cell r="G30" t="str">
            <v>08/04/1952</v>
          </cell>
          <cell r="H30" t="str">
            <v>Masculin</v>
          </cell>
          <cell r="I30" t="str">
            <v>JARDIN PARTISSOL 125 IMPASSE OLIVE</v>
          </cell>
          <cell r="J30">
            <v>83110</v>
          </cell>
          <cell r="K30" t="str">
            <v>SANARY-SUR-MER</v>
          </cell>
          <cell r="L30" t="str">
            <v>lemaildemoramora@gmail.com</v>
          </cell>
          <cell r="O30" t="str">
            <v>LAMPACA - LAM PROVENCE ALPES COTE D'AZUR</v>
          </cell>
          <cell r="P30" t="str">
            <v>DEPT083 - DEPT VAR</v>
          </cell>
          <cell r="Q30" t="str">
            <v>0964 - AMICALE DES MODELISTES SIGNOIS PAUL RICARD</v>
          </cell>
          <cell r="R30" t="str">
            <v>Compétition Adulte - SE</v>
          </cell>
          <cell r="S30" t="str">
            <v>Vol radiocommandé aéronef motorisé ( principale )
, Vol radiocommandé planeur</v>
          </cell>
          <cell r="T30" t="str">
            <v>Championnat de France Avion de voltige RC</v>
          </cell>
          <cell r="U30" t="str">
            <v>Catégorie nationale B</v>
          </cell>
          <cell r="W30" t="str">
            <v>Championnat de France Avion de voltige RC</v>
          </cell>
          <cell r="X30" t="str">
            <v>14/07/2022</v>
          </cell>
          <cell r="Y30" t="str">
            <v>18/07/2022</v>
          </cell>
          <cell r="Z30" t="str">
            <v>0085 - AERO-MODEL CLUB DU LIMOUSIN</v>
          </cell>
          <cell r="AA30" t="str">
            <v>Principale</v>
          </cell>
          <cell r="AB30" t="str">
            <v>11/06/2022</v>
          </cell>
          <cell r="AC30" t="str">
            <v>Active</v>
          </cell>
        </row>
        <row r="31">
          <cell r="A31">
            <v>70</v>
          </cell>
          <cell r="B31" t="str">
            <v>6688-5490</v>
          </cell>
          <cell r="C31">
            <v>1014595</v>
          </cell>
          <cell r="D31" t="str">
            <v>Monsieur</v>
          </cell>
          <cell r="E31" t="str">
            <v>SCHMITT</v>
          </cell>
          <cell r="F31" t="str">
            <v>MAXIME</v>
          </cell>
          <cell r="G31" t="str">
            <v>07/05/2001</v>
          </cell>
          <cell r="H31" t="str">
            <v>Masculin</v>
          </cell>
          <cell r="I31" t="str">
            <v>8 ROUTE DE STRASBOURG</v>
          </cell>
          <cell r="J31">
            <v>67230</v>
          </cell>
          <cell r="K31" t="str">
            <v>Sand</v>
          </cell>
          <cell r="L31" t="str">
            <v>maxime.schmitt.7@gmail.com</v>
          </cell>
          <cell r="M31" t="str">
            <v>03 88 74 23 78</v>
          </cell>
          <cell r="O31" t="str">
            <v>LAMGE - LAM GRAND EST</v>
          </cell>
          <cell r="P31" t="str">
            <v>CDAM067 - BAS-RHIN</v>
          </cell>
          <cell r="Q31" t="str">
            <v>0853 - MODEL CLUB DE SELESTAT</v>
          </cell>
          <cell r="R31" t="str">
            <v>Compétition Adulte - U21</v>
          </cell>
          <cell r="S31" t="str">
            <v>Vol radiocommandé aéronef motorisé ( principale )</v>
          </cell>
          <cell r="T31" t="str">
            <v>Championnat de France Avion de voltige RC</v>
          </cell>
          <cell r="U31" t="str">
            <v>Catégorie nationale B</v>
          </cell>
          <cell r="W31" t="str">
            <v>Championnat de France Avion de voltige RC</v>
          </cell>
          <cell r="X31" t="str">
            <v>14/07/2022</v>
          </cell>
          <cell r="Y31" t="str">
            <v>18/07/2022</v>
          </cell>
          <cell r="Z31" t="str">
            <v>0085 - AERO-MODEL CLUB DU LIMOUSIN</v>
          </cell>
          <cell r="AA31" t="str">
            <v>Principale</v>
          </cell>
          <cell r="AB31" t="str">
            <v>09/06/2022</v>
          </cell>
          <cell r="AC31" t="str">
            <v>Active</v>
          </cell>
        </row>
        <row r="32">
          <cell r="A32">
            <v>71</v>
          </cell>
          <cell r="B32" t="str">
            <v>6679-5481</v>
          </cell>
          <cell r="C32" t="str">
            <v>0702858</v>
          </cell>
          <cell r="D32" t="str">
            <v>Monsieur</v>
          </cell>
          <cell r="E32" t="str">
            <v>MAGUIN</v>
          </cell>
          <cell r="F32" t="str">
            <v>Georges</v>
          </cell>
          <cell r="G32" t="str">
            <v>14/09/1959</v>
          </cell>
          <cell r="H32" t="str">
            <v>Masculin</v>
          </cell>
          <cell r="I32" t="str">
            <v>18 CLOS DES ACACIAS</v>
          </cell>
          <cell r="J32">
            <v>57155</v>
          </cell>
          <cell r="K32" t="str">
            <v>MARLY</v>
          </cell>
          <cell r="L32" t="str">
            <v>georgesmaguin@aol.com</v>
          </cell>
          <cell r="M32" t="str">
            <v>03 54 62 71 98</v>
          </cell>
          <cell r="O32" t="str">
            <v>LAMGE - LAM GRAND EST</v>
          </cell>
          <cell r="P32" t="str">
            <v>DEPT054 - MEURTHE ET MOSELLE</v>
          </cell>
          <cell r="Q32" t="str">
            <v>0060 - LES HELICES DE LIRONVILLE</v>
          </cell>
          <cell r="R32" t="str">
            <v>Compétition Adulte - SE</v>
          </cell>
          <cell r="S32" t="str">
            <v>Avion de voltige 
, Vol radiocommandé aéronef motorisé ( principale )</v>
          </cell>
          <cell r="T32" t="str">
            <v>Championnat de France Avion de voltige RC</v>
          </cell>
          <cell r="U32" t="str">
            <v>Catégorie nationale B</v>
          </cell>
          <cell r="W32" t="str">
            <v>Championnat de France Avion de voltige RC</v>
          </cell>
          <cell r="X32" t="str">
            <v>14/07/2022</v>
          </cell>
          <cell r="Y32" t="str">
            <v>18/07/2022</v>
          </cell>
          <cell r="Z32" t="str">
            <v>0085 - AERO-MODEL CLUB DU LIMOUSIN</v>
          </cell>
          <cell r="AA32" t="str">
            <v>Principale</v>
          </cell>
          <cell r="AB32" t="str">
            <v>06/06/2022</v>
          </cell>
          <cell r="AC32" t="str">
            <v>Active</v>
          </cell>
        </row>
        <row r="33">
          <cell r="A33">
            <v>72</v>
          </cell>
          <cell r="B33" t="str">
            <v>6701-5503</v>
          </cell>
          <cell r="C33" t="str">
            <v>0505106</v>
          </cell>
          <cell r="D33" t="str">
            <v>Monsieur</v>
          </cell>
          <cell r="E33" t="str">
            <v>AMATI</v>
          </cell>
          <cell r="F33" t="str">
            <v>FLORENT</v>
          </cell>
          <cell r="G33" t="str">
            <v>24/12/1977</v>
          </cell>
          <cell r="H33" t="str">
            <v>Masculin</v>
          </cell>
          <cell r="I33" t="str">
            <v>HAMEAU DE VERDUN 7 ROUTE D'AMFREVILLE</v>
          </cell>
          <cell r="J33">
            <v>27400</v>
          </cell>
          <cell r="K33" t="str">
            <v>La Vacherie</v>
          </cell>
          <cell r="L33" t="str">
            <v>amati.florent@neuf.fr</v>
          </cell>
          <cell r="M33" t="str">
            <v>02 32 50 28 71</v>
          </cell>
          <cell r="O33" t="str">
            <v>LAMNOR - LAM NORMANDIE</v>
          </cell>
          <cell r="P33" t="str">
            <v>CDAM027 - EURE</v>
          </cell>
          <cell r="Q33" t="str">
            <v>0588 - MODEL AIR CLUB CONCHOIS</v>
          </cell>
          <cell r="R33" t="str">
            <v>Compétition Adulte - SE</v>
          </cell>
          <cell r="S33" t="str">
            <v>Avion de voltige 
, Vol radiocommandé aéronef motorisé ( principale )</v>
          </cell>
          <cell r="T33" t="str">
            <v>Championnat de France Avion de voltige RC</v>
          </cell>
          <cell r="U33" t="str">
            <v xml:space="preserve">F3A - Catégorie internationale Avion de voltige RC </v>
          </cell>
          <cell r="W33" t="str">
            <v>Championnat de France Avion de voltige RC</v>
          </cell>
          <cell r="X33" t="str">
            <v>14/07/2022</v>
          </cell>
          <cell r="Y33" t="str">
            <v>18/07/2022</v>
          </cell>
          <cell r="Z33" t="str">
            <v>0085 - AERO-MODEL CLUB DU LIMOUSIN</v>
          </cell>
          <cell r="AA33" t="str">
            <v>Principale</v>
          </cell>
          <cell r="AB33" t="str">
            <v>13/06/2022</v>
          </cell>
          <cell r="AC33" t="str">
            <v>Active</v>
          </cell>
        </row>
        <row r="34">
          <cell r="A34">
            <v>73</v>
          </cell>
          <cell r="B34" t="str">
            <v>6654-5457</v>
          </cell>
          <cell r="C34">
            <v>2201048</v>
          </cell>
          <cell r="D34" t="str">
            <v>Monsieur</v>
          </cell>
          <cell r="E34" t="str">
            <v>CARRIER</v>
          </cell>
          <cell r="F34" t="str">
            <v>Stephane</v>
          </cell>
          <cell r="G34" t="str">
            <v>05/01/1987</v>
          </cell>
          <cell r="H34" t="str">
            <v>Masculin</v>
          </cell>
          <cell r="I34" t="str">
            <v>2 LIEU DIT PORS BRAS</v>
          </cell>
          <cell r="J34">
            <v>29260</v>
          </cell>
          <cell r="K34" t="str">
            <v>PLOUIDER</v>
          </cell>
          <cell r="L34" t="str">
            <v>sc.carrier@orange.fr</v>
          </cell>
          <cell r="O34" t="str">
            <v>LAMPACA - LAM PROVENCE ALPES COTE D'AZUR</v>
          </cell>
          <cell r="P34" t="str">
            <v>DEPT013 - BOUCHES-DU-RHONE</v>
          </cell>
          <cell r="Q34" t="str">
            <v>0959 - CLUB AEROMODELISTE REGION ETANG DE BERRE</v>
          </cell>
          <cell r="R34" t="str">
            <v>Compétition Adulte - SE</v>
          </cell>
          <cell r="S34" t="str">
            <v>Avion de voltige 
, Vol radiocommandé aéronef motorisé ( principale )</v>
          </cell>
          <cell r="T34" t="str">
            <v>Championnat de France Avion de voltige RC</v>
          </cell>
          <cell r="U34" t="str">
            <v xml:space="preserve">F3A - Catégorie internationale Avion de voltige RC </v>
          </cell>
          <cell r="W34" t="str">
            <v>Championnat de France Avion de voltige RC</v>
          </cell>
          <cell r="X34" t="str">
            <v>14/07/2022</v>
          </cell>
          <cell r="Y34" t="str">
            <v>18/07/2022</v>
          </cell>
          <cell r="Z34" t="str">
            <v>0085 - AERO-MODEL CLUB DU LIMOUSIN</v>
          </cell>
          <cell r="AA34" t="str">
            <v>Principale</v>
          </cell>
          <cell r="AB34" t="str">
            <v>01/06/2022</v>
          </cell>
          <cell r="AC34" t="str">
            <v>Active</v>
          </cell>
        </row>
        <row r="35">
          <cell r="A35">
            <v>74</v>
          </cell>
          <cell r="B35" t="str">
            <v>6686-5488</v>
          </cell>
          <cell r="C35" t="str">
            <v>0606715</v>
          </cell>
          <cell r="D35" t="str">
            <v>Monsieur</v>
          </cell>
          <cell r="E35" t="str">
            <v>CATALDO</v>
          </cell>
          <cell r="F35" t="str">
            <v>Serge</v>
          </cell>
          <cell r="G35" t="str">
            <v>19/10/1959</v>
          </cell>
          <cell r="H35" t="str">
            <v>Masculin</v>
          </cell>
          <cell r="I35" t="str">
            <v>25 AVENUE DES BASTIDES</v>
          </cell>
          <cell r="J35">
            <v>13740</v>
          </cell>
          <cell r="K35" t="str">
            <v>Le Rove</v>
          </cell>
          <cell r="L35" t="str">
            <v>sergecataldo@gmail.com</v>
          </cell>
          <cell r="O35" t="str">
            <v>LAMPACA - LAM PROVENCE ALPES COTE D'AZUR</v>
          </cell>
          <cell r="P35" t="str">
            <v>DEPT013 - BOUCHES-DU-RHONE</v>
          </cell>
          <cell r="Q35" t="str">
            <v>0842 - MODEL AIR CLUB D AIX EN PROVENCE</v>
          </cell>
          <cell r="R35" t="str">
            <v>Compétition Adulte - SE</v>
          </cell>
          <cell r="S35" t="str">
            <v>Avion de voltige 
, Vol radiocommandé aéronef motorisé ( principale )</v>
          </cell>
          <cell r="T35" t="str">
            <v>Championnat de France Avion de voltige RC</v>
          </cell>
          <cell r="U35" t="str">
            <v xml:space="preserve">F3A - Catégorie internationale Avion de voltige RC </v>
          </cell>
          <cell r="W35" t="str">
            <v>Championnat de France Avion de voltige RC</v>
          </cell>
          <cell r="X35" t="str">
            <v>14/07/2022</v>
          </cell>
          <cell r="Y35" t="str">
            <v>18/07/2022</v>
          </cell>
          <cell r="Z35" t="str">
            <v>0085 - AERO-MODEL CLUB DU LIMOUSIN</v>
          </cell>
          <cell r="AA35" t="str">
            <v>Principale</v>
          </cell>
          <cell r="AB35" t="str">
            <v>08/06/2022</v>
          </cell>
          <cell r="AC35" t="str">
            <v>Active</v>
          </cell>
        </row>
        <row r="36">
          <cell r="A36">
            <v>76</v>
          </cell>
          <cell r="B36" t="str">
            <v>6711-5513</v>
          </cell>
          <cell r="C36" t="str">
            <v>0703232</v>
          </cell>
          <cell r="D36" t="str">
            <v>Monsieur</v>
          </cell>
          <cell r="E36" t="str">
            <v>BOULVERT</v>
          </cell>
          <cell r="F36" t="str">
            <v>Mathias</v>
          </cell>
          <cell r="G36" t="str">
            <v>01/05/1977</v>
          </cell>
          <cell r="H36" t="str">
            <v>Masculin</v>
          </cell>
          <cell r="I36" t="str">
            <v>99  RUE DE VERDUN</v>
          </cell>
          <cell r="J36">
            <v>88130</v>
          </cell>
          <cell r="K36" t="str">
            <v>SOCOURT</v>
          </cell>
          <cell r="L36" t="str">
            <v>mathias.boulvert@wanadoo.fr</v>
          </cell>
          <cell r="M36" t="str">
            <v>06 63 61 63 74</v>
          </cell>
          <cell r="O36" t="str">
            <v>LAMGE - LAM GRAND EST</v>
          </cell>
          <cell r="P36" t="str">
            <v>DEPT054 - MEURTHE ET MOSELLE</v>
          </cell>
          <cell r="Q36" t="str">
            <v>0060 - LES HELICES DE LIRONVILLE</v>
          </cell>
          <cell r="R36" t="str">
            <v>Compétition Adulte - SE</v>
          </cell>
          <cell r="S36" t="str">
            <v>Avion de voltige 
, Vol radiocommandé aéronef motorisé ( principale )</v>
          </cell>
          <cell r="T36" t="str">
            <v>Championnat de France Avion de voltige RC</v>
          </cell>
          <cell r="U36" t="str">
            <v xml:space="preserve">F3A - Catégorie internationale Avion de voltige RC </v>
          </cell>
          <cell r="W36" t="str">
            <v>Championnat de France Avion de voltige RC</v>
          </cell>
          <cell r="X36" t="str">
            <v>14/07/2022</v>
          </cell>
          <cell r="Y36" t="str">
            <v>18/07/2022</v>
          </cell>
          <cell r="Z36" t="str">
            <v>0085 - AERO-MODEL CLUB DU LIMOUSIN</v>
          </cell>
          <cell r="AA36" t="str">
            <v>Principale</v>
          </cell>
          <cell r="AB36" t="str">
            <v>15/06/2022</v>
          </cell>
          <cell r="AC36" t="str">
            <v>En attente de paiement</v>
          </cell>
        </row>
        <row r="37">
          <cell r="A37">
            <v>77</v>
          </cell>
          <cell r="B37" t="str">
            <v>6668-5470</v>
          </cell>
          <cell r="C37">
            <v>8409690</v>
          </cell>
          <cell r="D37" t="str">
            <v>Monsieur</v>
          </cell>
          <cell r="E37" t="str">
            <v>PAYSANT LE ROUX</v>
          </cell>
          <cell r="F37" t="str">
            <v>CHRISTOPHE</v>
          </cell>
          <cell r="G37" t="str">
            <v>22/06/1969</v>
          </cell>
          <cell r="H37" t="str">
            <v>Masculin</v>
          </cell>
          <cell r="I37" t="str">
            <v>24 RUE ALBERT CAMUS</v>
          </cell>
          <cell r="J37">
            <v>50130</v>
          </cell>
          <cell r="K37" t="str">
            <v>Cherbourg-en-Cotentin</v>
          </cell>
          <cell r="L37" t="str">
            <v>cpaysantlr@aol.com</v>
          </cell>
          <cell r="M37" t="str">
            <v>02 33 93 21 48</v>
          </cell>
          <cell r="O37" t="str">
            <v>LAMNOR - LAM NORMANDIE</v>
          </cell>
          <cell r="P37" t="str">
            <v>DEPT050 - MANCHE</v>
          </cell>
          <cell r="Q37" t="str">
            <v>0967 - HAGUE MODEL AIR CLUB</v>
          </cell>
          <cell r="R37" t="str">
            <v>Compétition Adulte - SE</v>
          </cell>
          <cell r="T37" t="str">
            <v>Championnat de France Avion de voltige RC</v>
          </cell>
          <cell r="U37" t="str">
            <v xml:space="preserve">F3A - Catégorie internationale Avion de voltige RC </v>
          </cell>
          <cell r="W37" t="str">
            <v>Championnat de France Avion de voltige RC</v>
          </cell>
          <cell r="X37" t="str">
            <v>14/07/2022</v>
          </cell>
          <cell r="Y37" t="str">
            <v>18/07/2022</v>
          </cell>
          <cell r="Z37" t="str">
            <v>0085 - AERO-MODEL CLUB DU LIMOUSIN</v>
          </cell>
          <cell r="AA37" t="str">
            <v>Principale</v>
          </cell>
          <cell r="AB37" t="str">
            <v>03/06/2022</v>
          </cell>
          <cell r="AC37" t="str">
            <v>Active</v>
          </cell>
        </row>
        <row r="38">
          <cell r="A38">
            <v>78</v>
          </cell>
          <cell r="B38" t="str">
            <v>6673-5475</v>
          </cell>
          <cell r="C38" t="str">
            <v>0604594</v>
          </cell>
          <cell r="D38" t="str">
            <v>Monsieur</v>
          </cell>
          <cell r="E38" t="str">
            <v>AUGAIT</v>
          </cell>
          <cell r="F38" t="str">
            <v>CLEMENT</v>
          </cell>
          <cell r="G38" t="str">
            <v>01/06/1998</v>
          </cell>
          <cell r="H38" t="str">
            <v>Masculin</v>
          </cell>
          <cell r="I38" t="str">
            <v>6 RUE DU LAC</v>
          </cell>
          <cell r="J38">
            <v>62150</v>
          </cell>
          <cell r="K38" t="str">
            <v>Beugin</v>
          </cell>
          <cell r="L38" t="str">
            <v>clement.augait1@orange.fr</v>
          </cell>
          <cell r="M38" t="str">
            <v>06 44 86 04 32</v>
          </cell>
          <cell r="O38" t="str">
            <v>LAMIF - LAM ILE DE FRANCE</v>
          </cell>
          <cell r="P38" t="str">
            <v>CDAM078 - CDAM YVELINES</v>
          </cell>
          <cell r="Q38" t="str">
            <v>0978 - MODEL AIR CLUB EPONOIS</v>
          </cell>
          <cell r="R38" t="str">
            <v>Compétition Adulte - SE</v>
          </cell>
          <cell r="T38" t="str">
            <v>Championnat de France Avion de voltige RC</v>
          </cell>
          <cell r="U38" t="str">
            <v xml:space="preserve">F3A - Catégorie internationale Avion de voltige RC </v>
          </cell>
          <cell r="W38" t="str">
            <v>Championnat de France Avion de voltige RC</v>
          </cell>
          <cell r="X38" t="str">
            <v>14/07/2022</v>
          </cell>
          <cell r="Y38" t="str">
            <v>18/07/2022</v>
          </cell>
          <cell r="Z38" t="str">
            <v>0085 - AERO-MODEL CLUB DU LIMOUSIN</v>
          </cell>
          <cell r="AA38" t="str">
            <v>Principale</v>
          </cell>
          <cell r="AB38" t="str">
            <v>05/06/2022</v>
          </cell>
          <cell r="AC38" t="str">
            <v>Active</v>
          </cell>
        </row>
        <row r="39">
          <cell r="A39">
            <v>79</v>
          </cell>
          <cell r="B39" t="str">
            <v>6663-5465</v>
          </cell>
          <cell r="C39" t="str">
            <v>0801368</v>
          </cell>
          <cell r="D39" t="str">
            <v>Monsieur</v>
          </cell>
          <cell r="E39" t="str">
            <v>MULLER</v>
          </cell>
          <cell r="F39" t="str">
            <v>CLAUDE</v>
          </cell>
          <cell r="G39" t="str">
            <v>11/05/1965</v>
          </cell>
          <cell r="H39" t="str">
            <v>Masculin</v>
          </cell>
          <cell r="I39" t="str">
            <v>3, RUE PRINCIPALE</v>
          </cell>
          <cell r="J39">
            <v>68580</v>
          </cell>
          <cell r="K39" t="str">
            <v>Friesen</v>
          </cell>
          <cell r="L39" t="str">
            <v>c.muller@dbmail.com</v>
          </cell>
          <cell r="M39" t="str">
            <v>03 89 07 61 41</v>
          </cell>
          <cell r="O39" t="str">
            <v>LAMGE - LAM GRAND EST</v>
          </cell>
          <cell r="P39" t="str">
            <v>DEPT068 - HAUT-RHIN</v>
          </cell>
          <cell r="Q39" t="str">
            <v>0113 - PEGASE AIR CLUB CARSPACH</v>
          </cell>
          <cell r="R39" t="str">
            <v>Compétition Adulte - SE</v>
          </cell>
          <cell r="S39" t="str">
            <v>Avion de voltige 
, Avion de Voltige Grand Modèle 
, Avion de Voltige Indoor 
, Vol radiocommandé aéronef motorisé ( principale )</v>
          </cell>
          <cell r="T39" t="str">
            <v>Championnat de France Avion de voltige RC</v>
          </cell>
          <cell r="U39" t="str">
            <v xml:space="preserve">F3A - Catégorie internationale Avion de voltige RC </v>
          </cell>
          <cell r="W39" t="str">
            <v>Championnat de France Avion de voltige RC</v>
          </cell>
          <cell r="X39" t="str">
            <v>14/07/2022</v>
          </cell>
          <cell r="Y39" t="str">
            <v>18/07/2022</v>
          </cell>
          <cell r="Z39" t="str">
            <v>0085 - AERO-MODEL CLUB DU LIMOUSIN</v>
          </cell>
          <cell r="AA39" t="str">
            <v>Principale</v>
          </cell>
          <cell r="AB39" t="str">
            <v>02/06/2022</v>
          </cell>
          <cell r="AC39" t="str">
            <v>Active</v>
          </cell>
        </row>
        <row r="40">
          <cell r="A40">
            <v>80</v>
          </cell>
          <cell r="B40" t="str">
            <v>6685-5487</v>
          </cell>
          <cell r="C40" t="str">
            <v>0403952</v>
          </cell>
          <cell r="D40" t="str">
            <v>Monsieur</v>
          </cell>
          <cell r="E40" t="str">
            <v>DEBANS</v>
          </cell>
          <cell r="F40" t="str">
            <v>MICHEL</v>
          </cell>
          <cell r="G40" t="str">
            <v>30/12/1967</v>
          </cell>
          <cell r="H40" t="str">
            <v>Masculin</v>
          </cell>
          <cell r="I40" t="str">
            <v>LE GRES</v>
          </cell>
          <cell r="J40">
            <v>31480</v>
          </cell>
          <cell r="K40" t="str">
            <v>Cadours</v>
          </cell>
          <cell r="L40" t="str">
            <v>claude.debans@orange.fr</v>
          </cell>
          <cell r="M40" t="str">
            <v>05 61 85 65 34</v>
          </cell>
          <cell r="O40" t="str">
            <v>LAMOCC - LAM OCCITANIE</v>
          </cell>
          <cell r="P40" t="str">
            <v>DEPT031 - HAUTE-GARONNE</v>
          </cell>
          <cell r="Q40" t="str">
            <v>0095 - LE PHOENIX A.C. DE THIL</v>
          </cell>
          <cell r="R40" t="str">
            <v>Compétition Adulte - SE</v>
          </cell>
          <cell r="S40" t="str">
            <v>Avion de voltige 
, Vol radiocommandé aéronef motorisé ( principale )</v>
          </cell>
          <cell r="T40" t="str">
            <v>Championnat de France Avion de voltige RC</v>
          </cell>
          <cell r="U40" t="str">
            <v xml:space="preserve">F3A - Catégorie internationale Avion de voltige RC </v>
          </cell>
          <cell r="W40" t="str">
            <v>Championnat de France Avion de voltige RC</v>
          </cell>
          <cell r="X40" t="str">
            <v>14/07/2022</v>
          </cell>
          <cell r="Y40" t="str">
            <v>18/07/2022</v>
          </cell>
          <cell r="Z40" t="str">
            <v>0085 - AERO-MODEL CLUB DU LIMOUSIN</v>
          </cell>
          <cell r="AA40" t="str">
            <v>Principale</v>
          </cell>
          <cell r="AB40" t="str">
            <v>08/06/2022</v>
          </cell>
          <cell r="AC40" t="str">
            <v>Active</v>
          </cell>
        </row>
        <row r="41">
          <cell r="A41">
            <v>81</v>
          </cell>
          <cell r="B41" t="str">
            <v>6690-5492</v>
          </cell>
          <cell r="C41">
            <v>9503990</v>
          </cell>
          <cell r="D41" t="str">
            <v>Monsieur</v>
          </cell>
          <cell r="E41" t="str">
            <v>CARAYON</v>
          </cell>
          <cell r="F41" t="str">
            <v>Cedric</v>
          </cell>
          <cell r="G41" t="str">
            <v>27/01/1980</v>
          </cell>
          <cell r="H41" t="str">
            <v>Masculin</v>
          </cell>
          <cell r="I41" t="str">
            <v>9 RUE PONS CAPDENIER</v>
          </cell>
          <cell r="J41">
            <v>31500</v>
          </cell>
          <cell r="K41" t="str">
            <v>Toulouse</v>
          </cell>
          <cell r="L41" t="str">
            <v>cedric.carayon@free.fr</v>
          </cell>
          <cell r="O41" t="str">
            <v>LAMOCC - LAM OCCITANIE</v>
          </cell>
          <cell r="P41" t="str">
            <v>CDAM081 - TARN</v>
          </cell>
          <cell r="Q41" t="str">
            <v>0195 - MINI AILES GAILLACOISES</v>
          </cell>
          <cell r="R41" t="str">
            <v>Compétition Adulte - SE</v>
          </cell>
          <cell r="T41" t="str">
            <v>Championnat de France Avion de voltige RC</v>
          </cell>
          <cell r="U41" t="str">
            <v xml:space="preserve">F3A - Catégorie internationale Avion de voltige RC </v>
          </cell>
          <cell r="W41" t="str">
            <v>Championnat de France Avion de voltige RC</v>
          </cell>
          <cell r="X41" t="str">
            <v>14/07/2022</v>
          </cell>
          <cell r="Y41" t="str">
            <v>18/07/2022</v>
          </cell>
          <cell r="Z41" t="str">
            <v>0085 - AERO-MODEL CLUB DU LIMOUSIN</v>
          </cell>
          <cell r="AA41" t="str">
            <v>Principale</v>
          </cell>
          <cell r="AB41" t="str">
            <v>10/06/2022</v>
          </cell>
          <cell r="AC41" t="str">
            <v>Active</v>
          </cell>
        </row>
        <row r="42">
          <cell r="A42">
            <v>82</v>
          </cell>
          <cell r="B42" t="str">
            <v>6693-5495</v>
          </cell>
          <cell r="C42">
            <v>9703970</v>
          </cell>
          <cell r="D42" t="str">
            <v>Monsieur</v>
          </cell>
          <cell r="E42" t="str">
            <v>ENCOGNERE</v>
          </cell>
          <cell r="F42" t="str">
            <v>PIERRE</v>
          </cell>
          <cell r="G42" t="str">
            <v>19/02/1985</v>
          </cell>
          <cell r="H42" t="str">
            <v>Masculin</v>
          </cell>
          <cell r="I42" t="str">
            <v>1 ALLEE DES ACACIAS</v>
          </cell>
          <cell r="J42">
            <v>33290</v>
          </cell>
          <cell r="K42" t="str">
            <v>Blanquefort</v>
          </cell>
          <cell r="L42" t="str">
            <v>pierre300s@hotmail.com</v>
          </cell>
          <cell r="M42" t="str">
            <v>05 57 88 11 28</v>
          </cell>
          <cell r="O42" t="str">
            <v>LAMNA - LAM NOUVELLE AQUITAINE</v>
          </cell>
          <cell r="P42" t="str">
            <v>DEPT033 - GIRONDE</v>
          </cell>
          <cell r="Q42" t="str">
            <v>0583 - CLUB AEROMODELISTE DU MEDOC</v>
          </cell>
          <cell r="R42" t="str">
            <v>Compétition Adulte - SE</v>
          </cell>
          <cell r="S42" t="str">
            <v>Avion de voltige 
, Avion de Voltige Grand Modèle 
, Maquette Radiocommandée 
, Vol radiocommandé aéronef motorisé ( principale )</v>
          </cell>
          <cell r="T42" t="str">
            <v>Championnat de France Avion de voltige RC</v>
          </cell>
          <cell r="U42" t="str">
            <v xml:space="preserve">F3A - Catégorie internationale Avion de voltige RC </v>
          </cell>
          <cell r="W42" t="str">
            <v>Championnat de France Avion de voltige RC</v>
          </cell>
          <cell r="X42" t="str">
            <v>14/07/2022</v>
          </cell>
          <cell r="Y42" t="str">
            <v>18/07/2022</v>
          </cell>
          <cell r="Z42" t="str">
            <v>0085 - AERO-MODEL CLUB DU LIMOUSIN</v>
          </cell>
          <cell r="AA42" t="str">
            <v>Principale</v>
          </cell>
          <cell r="AB42" t="str">
            <v>13/06/2022</v>
          </cell>
          <cell r="AC42" t="str">
            <v>Active</v>
          </cell>
        </row>
        <row r="43">
          <cell r="A43">
            <v>84</v>
          </cell>
          <cell r="B43" t="str">
            <v>6651-5454</v>
          </cell>
          <cell r="C43">
            <v>8409363</v>
          </cell>
          <cell r="D43" t="str">
            <v>Monsieur</v>
          </cell>
          <cell r="E43" t="str">
            <v>VERROUST</v>
          </cell>
          <cell r="F43" t="str">
            <v>Frederic</v>
          </cell>
          <cell r="G43" t="str">
            <v>27/10/1965</v>
          </cell>
          <cell r="H43" t="str">
            <v>Masculin</v>
          </cell>
          <cell r="I43" t="str">
            <v>RUE DU FRENE 24</v>
          </cell>
          <cell r="J43">
            <v>76370</v>
          </cell>
          <cell r="K43" t="str">
            <v>Rouxmesnil-Bouteilles</v>
          </cell>
          <cell r="L43" t="str">
            <v>frederic.verroust@orange.fr</v>
          </cell>
          <cell r="O43" t="str">
            <v>LAMNOR - LAM NORMANDIE</v>
          </cell>
          <cell r="P43" t="str">
            <v>DEPT076 - SEINE MARITIME</v>
          </cell>
          <cell r="Q43" t="str">
            <v>0223 - CLUB MODELISTE DE DIEPPE</v>
          </cell>
          <cell r="R43" t="str">
            <v>Compétition Adulte - SE</v>
          </cell>
          <cell r="S43" t="str">
            <v>Vol radiocommandé aéronef motorisé ( principale )</v>
          </cell>
          <cell r="T43" t="str">
            <v>Championnat de France Avion de voltige RC</v>
          </cell>
          <cell r="U43" t="str">
            <v xml:space="preserve">F3A - Catégorie internationale Avion de voltige RC </v>
          </cell>
          <cell r="W43" t="str">
            <v>Championnat de France Avion de voltige RC</v>
          </cell>
          <cell r="X43" t="str">
            <v>14/07/2022</v>
          </cell>
          <cell r="Y43" t="str">
            <v>18/07/2022</v>
          </cell>
          <cell r="Z43" t="str">
            <v>0085 - AERO-MODEL CLUB DU LIMOUSIN</v>
          </cell>
          <cell r="AA43" t="str">
            <v>Principale</v>
          </cell>
          <cell r="AB43" t="str">
            <v>01/06/2022</v>
          </cell>
          <cell r="AC43" t="str">
            <v>Active</v>
          </cell>
        </row>
        <row r="44">
          <cell r="A44">
            <v>86</v>
          </cell>
          <cell r="B44" t="str">
            <v>6655-5458</v>
          </cell>
          <cell r="C44">
            <v>9903785</v>
          </cell>
          <cell r="D44" t="str">
            <v>Monsieur</v>
          </cell>
          <cell r="E44" t="str">
            <v>VEYRINE</v>
          </cell>
          <cell r="F44" t="str">
            <v>Jacques</v>
          </cell>
          <cell r="G44" t="str">
            <v>30/07/1963</v>
          </cell>
          <cell r="H44" t="str">
            <v>Masculin</v>
          </cell>
          <cell r="I44" t="str">
            <v>25 BIS RUE DE MARCILLANET</v>
          </cell>
          <cell r="J44">
            <v>33112</v>
          </cell>
          <cell r="K44" t="str">
            <v>Saint-Laurent-Médoc</v>
          </cell>
          <cell r="L44" t="str">
            <v>j.veyrine@wanadoo.fr</v>
          </cell>
          <cell r="M44" t="str">
            <v>06 13 45 49 48</v>
          </cell>
          <cell r="O44" t="str">
            <v>LAMNA - LAM NOUVELLE AQUITAINE</v>
          </cell>
          <cell r="P44" t="str">
            <v>DEPT033 - GIRONDE</v>
          </cell>
          <cell r="Q44" t="str">
            <v>0583 - CLUB AEROMODELISTE DU MEDOC</v>
          </cell>
          <cell r="R44" t="str">
            <v>Compétition Adulte - SE</v>
          </cell>
          <cell r="S44" t="str">
            <v>Avion de voltige 
, Avion de Voltige Grand Modèle 
, Avion de Voltige à Moteur à réaction 
, Hélicoptère de voltige 
, Maquette Grand Modèle Vol radiocommandé 
, Maquette Radiocommandée 
, Vol radiocommandé aéronef motorisé ( principale )</v>
          </cell>
          <cell r="T44" t="str">
            <v>Championnat de France Avion de voltige RC</v>
          </cell>
          <cell r="U44" t="str">
            <v xml:space="preserve">F3A - Catégorie internationale Avion de voltige RC </v>
          </cell>
          <cell r="W44" t="str">
            <v>Championnat de France Avion de voltige RC</v>
          </cell>
          <cell r="X44" t="str">
            <v>14/07/2022</v>
          </cell>
          <cell r="Y44" t="str">
            <v>18/07/2022</v>
          </cell>
          <cell r="Z44" t="str">
            <v>0085 - AERO-MODEL CLUB DU LIMOUSIN</v>
          </cell>
          <cell r="AA44" t="str">
            <v>Principale</v>
          </cell>
          <cell r="AB44" t="str">
            <v>01/06/2022</v>
          </cell>
          <cell r="AC44" t="str">
            <v>Active</v>
          </cell>
        </row>
        <row r="45">
          <cell r="A45">
            <v>87</v>
          </cell>
          <cell r="B45" t="str">
            <v>6706-5508</v>
          </cell>
          <cell r="C45">
            <v>8700752</v>
          </cell>
          <cell r="D45" t="str">
            <v>Monsieur</v>
          </cell>
          <cell r="E45" t="str">
            <v>COSNER</v>
          </cell>
          <cell r="F45" t="str">
            <v>ARMEL</v>
          </cell>
          <cell r="G45" t="str">
            <v>02/07/1953</v>
          </cell>
          <cell r="H45" t="str">
            <v>Masculin</v>
          </cell>
          <cell r="I45" t="str">
            <v>6 CHEMIN DE LA BRECHE AU LOUP</v>
          </cell>
          <cell r="J45">
            <v>27190</v>
          </cell>
          <cell r="K45" t="str">
            <v>Nogent-le-Sec</v>
          </cell>
          <cell r="L45" t="str">
            <v>armel.cosner@orange.fr</v>
          </cell>
          <cell r="M45" t="str">
            <v>02 32 38 18 16</v>
          </cell>
          <cell r="O45" t="str">
            <v>LAMNOR - LAM NORMANDIE</v>
          </cell>
          <cell r="P45" t="str">
            <v>CDAM027 - EURE</v>
          </cell>
          <cell r="Q45" t="str">
            <v>0588 - MODEL AIR CLUB CONCHOIS</v>
          </cell>
          <cell r="R45" t="str">
            <v>Compétition Adulte - SE</v>
          </cell>
          <cell r="S45" t="str">
            <v>Avion de voltige 
, Vol radiocommandé aéronef motorisé ( principale )
, Vol radiocommandé planeur</v>
          </cell>
          <cell r="T45" t="str">
            <v>Championnat de France Avion de voltige RC</v>
          </cell>
          <cell r="U45" t="str">
            <v xml:space="preserve">F3A - Catégorie internationale Avion de voltige RC </v>
          </cell>
          <cell r="W45" t="str">
            <v>Championnat de France Avion de voltige RC</v>
          </cell>
          <cell r="X45" t="str">
            <v>14/07/2022</v>
          </cell>
          <cell r="Y45" t="str">
            <v>18/07/2022</v>
          </cell>
          <cell r="Z45" t="str">
            <v>0085 - AERO-MODEL CLUB DU LIMOUSIN</v>
          </cell>
          <cell r="AA45" t="str">
            <v>Principale</v>
          </cell>
          <cell r="AB45" t="str">
            <v>14/06/2022</v>
          </cell>
          <cell r="AC45" t="str">
            <v>Active</v>
          </cell>
        </row>
        <row r="46">
          <cell r="A46">
            <v>88</v>
          </cell>
          <cell r="B46" t="str">
            <v>6662-5464</v>
          </cell>
          <cell r="C46">
            <v>1401073</v>
          </cell>
          <cell r="D46" t="str">
            <v>Monsieur</v>
          </cell>
          <cell r="E46" t="str">
            <v>MULLER</v>
          </cell>
          <cell r="F46" t="str">
            <v>Sacha</v>
          </cell>
          <cell r="G46" t="str">
            <v>15/05/2005</v>
          </cell>
          <cell r="H46" t="str">
            <v>Masculin</v>
          </cell>
          <cell r="I46" t="str">
            <v>3 RUE PRINCIPALE</v>
          </cell>
          <cell r="J46">
            <v>68580</v>
          </cell>
          <cell r="K46" t="str">
            <v>FRIESEN</v>
          </cell>
          <cell r="L46" t="str">
            <v>c.muller@dbmail.com</v>
          </cell>
          <cell r="M46" t="str">
            <v>03 89 07 61 41</v>
          </cell>
          <cell r="O46" t="str">
            <v>LAMGE - LAM GRAND EST</v>
          </cell>
          <cell r="P46" t="str">
            <v>DEPT068 - HAUT-RHIN</v>
          </cell>
          <cell r="Q46" t="str">
            <v>0113 - PEGASE AIR CLUB CARSPACH</v>
          </cell>
          <cell r="R46" t="str">
            <v>Compétition Junior 2 - U17</v>
          </cell>
          <cell r="S46" t="str">
            <v>Avion de voltige 
, Avion de Voltige Indoor 
, Vol radiocommandé aéronef motorisé ( principale )</v>
          </cell>
          <cell r="T46" t="str">
            <v>Championnat de France Avion de voltige RC</v>
          </cell>
          <cell r="U46" t="str">
            <v xml:space="preserve">F3A - Catégorie internationale Avion de voltige RC </v>
          </cell>
          <cell r="W46" t="str">
            <v>Championnat de France Avion de voltige RC</v>
          </cell>
          <cell r="X46" t="str">
            <v>14/07/2022</v>
          </cell>
          <cell r="Y46" t="str">
            <v>18/07/2022</v>
          </cell>
          <cell r="Z46" t="str">
            <v>0085 - AERO-MODEL CLUB DU LIMOUSIN</v>
          </cell>
          <cell r="AA46" t="str">
            <v>Principale</v>
          </cell>
          <cell r="AB46" t="str">
            <v>02/06/2022</v>
          </cell>
          <cell r="AC46" t="str">
            <v>Active</v>
          </cell>
        </row>
        <row r="47">
          <cell r="A47">
            <v>89</v>
          </cell>
          <cell r="B47" t="str">
            <v>6669-5471</v>
          </cell>
          <cell r="C47">
            <v>1123068</v>
          </cell>
          <cell r="D47" t="str">
            <v>Monsieur</v>
          </cell>
          <cell r="E47" t="str">
            <v>PAYSANT LE ROUX</v>
          </cell>
          <cell r="F47" t="str">
            <v>Antonin</v>
          </cell>
          <cell r="G47" t="str">
            <v>23/11/2005</v>
          </cell>
          <cell r="H47" t="str">
            <v>Masculin</v>
          </cell>
          <cell r="I47" t="str">
            <v>24 RUE ALBERT CAMUS</v>
          </cell>
          <cell r="J47">
            <v>50130</v>
          </cell>
          <cell r="K47" t="str">
            <v>CHERBOURG-EN-COTENTIN</v>
          </cell>
          <cell r="L47" t="str">
            <v>cpaysantlr@aol.com</v>
          </cell>
          <cell r="O47" t="str">
            <v>LAMNOR - LAM NORMANDIE</v>
          </cell>
          <cell r="P47" t="str">
            <v>DEPT050 - MANCHE</v>
          </cell>
          <cell r="Q47" t="str">
            <v>0967 - HAGUE MODEL AIR CLUB</v>
          </cell>
          <cell r="R47" t="str">
            <v>Compétition Junior 2 - U17</v>
          </cell>
          <cell r="S47" t="str">
            <v>Avion de voltige 
, Vol radiocommandé aéronef motorisé ( principale )</v>
          </cell>
          <cell r="T47" t="str">
            <v>Championnat de France Avion de voltige RC</v>
          </cell>
          <cell r="U47" t="str">
            <v xml:space="preserve">F3A - Catégorie internationale Avion de voltige RC </v>
          </cell>
          <cell r="W47" t="str">
            <v>Championnat de France Avion de voltige RC</v>
          </cell>
          <cell r="X47" t="str">
            <v>14/07/2022</v>
          </cell>
          <cell r="Y47" t="str">
            <v>18/07/2022</v>
          </cell>
          <cell r="Z47" t="str">
            <v>0085 - AERO-MODEL CLUB DU LIMOUSIN</v>
          </cell>
          <cell r="AA47" t="str">
            <v>Principale</v>
          </cell>
          <cell r="AB47" t="str">
            <v>03/06/2022</v>
          </cell>
          <cell r="AC47" t="str">
            <v>Active</v>
          </cell>
        </row>
        <row r="48">
          <cell r="A48">
            <v>90</v>
          </cell>
          <cell r="B48" t="str">
            <v>6678-5480</v>
          </cell>
          <cell r="C48">
            <v>1404206</v>
          </cell>
          <cell r="D48" t="str">
            <v>Monsieur</v>
          </cell>
          <cell r="E48" t="str">
            <v>GARNIER</v>
          </cell>
          <cell r="F48" t="str">
            <v>FREDERIC</v>
          </cell>
          <cell r="G48" t="str">
            <v>21/04/1963</v>
          </cell>
          <cell r="H48" t="str">
            <v>Masculin</v>
          </cell>
          <cell r="I48" t="str">
            <v>3 RUE DE FOURQUEUX</v>
          </cell>
          <cell r="J48">
            <v>78100</v>
          </cell>
          <cell r="K48" t="str">
            <v>Saint-Germain-en-Laye</v>
          </cell>
          <cell r="L48" t="str">
            <v>frdrcgarnier@gmail.com</v>
          </cell>
          <cell r="O48" t="str">
            <v>LAMNOR - LAM NORMANDIE</v>
          </cell>
          <cell r="P48" t="str">
            <v>CDAM027 - EURE</v>
          </cell>
          <cell r="Q48" t="str">
            <v>0588 - MODEL AIR CLUB CONCHOIS</v>
          </cell>
          <cell r="R48" t="str">
            <v>Compétition Adulte - SE</v>
          </cell>
          <cell r="S48" t="str">
            <v>Avion de voltige 
, Vol radiocommandé aéronef motorisé ( principale )</v>
          </cell>
          <cell r="T48" t="str">
            <v>Championnat de France Avion de voltige RC</v>
          </cell>
          <cell r="U48" t="str">
            <v xml:space="preserve">F3A - Catégorie internationale Avion de voltige RC </v>
          </cell>
          <cell r="W48" t="str">
            <v>Championnat de France Avion de voltige RC</v>
          </cell>
          <cell r="X48" t="str">
            <v>14/07/2022</v>
          </cell>
          <cell r="Y48" t="str">
            <v>18/07/2022</v>
          </cell>
          <cell r="Z48" t="str">
            <v>0085 - AERO-MODEL CLUB DU LIMOUSIN</v>
          </cell>
          <cell r="AA48" t="str">
            <v>Principale</v>
          </cell>
          <cell r="AB48" t="str">
            <v>06/06/2022</v>
          </cell>
          <cell r="AC48" t="str">
            <v>Active</v>
          </cell>
        </row>
        <row r="49">
          <cell r="A49">
            <v>91</v>
          </cell>
          <cell r="B49" t="str">
            <v>6712-5514</v>
          </cell>
          <cell r="C49">
            <v>9707421</v>
          </cell>
          <cell r="D49" t="str">
            <v>Monsieur</v>
          </cell>
          <cell r="E49" t="str">
            <v>BOSSION</v>
          </cell>
          <cell r="F49" t="str">
            <v>Jonathan</v>
          </cell>
          <cell r="G49" t="str">
            <v>02/04/1984</v>
          </cell>
          <cell r="H49" t="str">
            <v>Masculin</v>
          </cell>
          <cell r="I49" t="str">
            <v>COMBE DU BARON</v>
          </cell>
          <cell r="J49">
            <v>84240</v>
          </cell>
          <cell r="K49" t="str">
            <v>ANSOUIS</v>
          </cell>
          <cell r="L49" t="str">
            <v>jonathan.souffledumonde@orange.fr</v>
          </cell>
          <cell r="M49" t="str">
            <v>06 58 47 53 73</v>
          </cell>
          <cell r="O49" t="str">
            <v>LAMPACA - LAM PROVENCE ALPES COTE D'AZUR</v>
          </cell>
          <cell r="P49" t="str">
            <v>DEPT013 - BOUCHES-DU-RHONE</v>
          </cell>
          <cell r="Q49" t="str">
            <v>0842 - MODEL AIR CLUB D AIX EN PROVENCE</v>
          </cell>
          <cell r="R49" t="str">
            <v>Compétition Adulte - SE</v>
          </cell>
          <cell r="S49" t="str">
            <v>Vol radiocommandé aéronef motorisé ( principale )</v>
          </cell>
          <cell r="T49" t="str">
            <v>Championnat de France Avion de voltige RC</v>
          </cell>
          <cell r="U49" t="str">
            <v xml:space="preserve">F3A - Catégorie internationale Avion de voltige RC </v>
          </cell>
          <cell r="W49" t="str">
            <v>Championnat de France Avion de voltige RC</v>
          </cell>
          <cell r="X49" t="str">
            <v>14/07/2022</v>
          </cell>
          <cell r="Y49" t="str">
            <v>18/07/2022</v>
          </cell>
          <cell r="Z49" t="str">
            <v>0085 - AERO-MODEL CLUB DU LIMOUSIN</v>
          </cell>
          <cell r="AA49" t="str">
            <v>Principale</v>
          </cell>
          <cell r="AB49" t="str">
            <v>15/06/2022</v>
          </cell>
          <cell r="AC49" t="str">
            <v>En attente de paiement</v>
          </cell>
        </row>
        <row r="50">
          <cell r="A50">
            <v>92</v>
          </cell>
          <cell r="B50" t="str">
            <v>6680-5482</v>
          </cell>
          <cell r="C50">
            <v>1301143</v>
          </cell>
          <cell r="D50" t="str">
            <v>Monsieur</v>
          </cell>
          <cell r="E50" t="str">
            <v>FOUCART</v>
          </cell>
          <cell r="F50" t="str">
            <v>NICOLAS</v>
          </cell>
          <cell r="G50" t="str">
            <v>21/02/1985</v>
          </cell>
          <cell r="H50" t="str">
            <v>Masculin</v>
          </cell>
          <cell r="I50" t="str">
            <v>5 RUE DU BASTION</v>
          </cell>
          <cell r="J50">
            <v>80800</v>
          </cell>
          <cell r="K50" t="str">
            <v>Corbie</v>
          </cell>
          <cell r="L50" t="str">
            <v>kabriolin@gmail.com</v>
          </cell>
          <cell r="O50" t="str">
            <v>LAMHDF - LAM HAUTS DE FRANCE</v>
          </cell>
          <cell r="P50" t="str">
            <v>DEPT080 - SOMME</v>
          </cell>
          <cell r="Q50" t="str">
            <v>0108 - AERO CLUB D'ALBERT MEAULTE MAURICE WEISS</v>
          </cell>
          <cell r="R50" t="str">
            <v>Compétition Adulte - SE</v>
          </cell>
          <cell r="S50" t="str">
            <v>Vol radiocommandé aéronef motorisé ( principale )</v>
          </cell>
          <cell r="T50" t="str">
            <v>Championnat de France Avion de voltige RC</v>
          </cell>
          <cell r="U50" t="str">
            <v xml:space="preserve">F3A - Catégorie internationale Avion de voltige RC </v>
          </cell>
          <cell r="W50" t="str">
            <v>Championnat de France Avion de voltige RC</v>
          </cell>
          <cell r="X50" t="str">
            <v>14/07/2022</v>
          </cell>
          <cell r="Y50" t="str">
            <v>18/07/2022</v>
          </cell>
          <cell r="Z50" t="str">
            <v>0085 - AERO-MODEL CLUB DU LIMOUSIN</v>
          </cell>
          <cell r="AA50" t="str">
            <v>Principale</v>
          </cell>
          <cell r="AB50" t="str">
            <v>07/06/2022</v>
          </cell>
          <cell r="AC50" t="str">
            <v>Active</v>
          </cell>
        </row>
        <row r="51">
          <cell r="A51">
            <v>93</v>
          </cell>
          <cell r="B51" t="str">
            <v>6694-5496</v>
          </cell>
          <cell r="C51">
            <v>8607503</v>
          </cell>
          <cell r="D51" t="str">
            <v>Monsieur</v>
          </cell>
          <cell r="E51" t="str">
            <v>POYET</v>
          </cell>
          <cell r="F51" t="str">
            <v>ARNAUD</v>
          </cell>
          <cell r="G51" t="str">
            <v>28/06/1976</v>
          </cell>
          <cell r="H51" t="str">
            <v>Masculin</v>
          </cell>
          <cell r="I51" t="str">
            <v>28 RUE VAL DE LA CRESPINIERE</v>
          </cell>
          <cell r="J51">
            <v>50120</v>
          </cell>
          <cell r="K51" t="str">
            <v>Cherbourg-en-Cotentin</v>
          </cell>
          <cell r="L51" t="str">
            <v>arnaud.poyet@gmail.com</v>
          </cell>
          <cell r="M51" t="str">
            <v>02 33 04 52 58</v>
          </cell>
          <cell r="O51" t="str">
            <v>LAMNOR - LAM NORMANDIE</v>
          </cell>
          <cell r="P51" t="str">
            <v>DEPT050 - MANCHE</v>
          </cell>
          <cell r="Q51" t="str">
            <v>0967 - HAGUE MODEL AIR CLUB</v>
          </cell>
          <cell r="R51" t="str">
            <v>Compétition Adulte - SE</v>
          </cell>
          <cell r="S51" t="str">
            <v>Vol radiocommandé aéronef motorisé ( principale )</v>
          </cell>
          <cell r="T51" t="str">
            <v>Championnat de France Avion de voltige RC</v>
          </cell>
          <cell r="U51" t="str">
            <v xml:space="preserve">F3A - Catégorie internationale Avion de voltige RC </v>
          </cell>
          <cell r="W51" t="str">
            <v>Championnat de France Avion de voltige RC</v>
          </cell>
          <cell r="X51" t="str">
            <v>14/07/2022</v>
          </cell>
          <cell r="Y51" t="str">
            <v>18/07/2022</v>
          </cell>
          <cell r="Z51" t="str">
            <v>0085 - AERO-MODEL CLUB DU LIMOUSIN</v>
          </cell>
          <cell r="AA51" t="str">
            <v>Principale</v>
          </cell>
          <cell r="AB51" t="str">
            <v>13/06/2022</v>
          </cell>
          <cell r="AC51" t="str">
            <v>Active</v>
          </cell>
        </row>
        <row r="52">
          <cell r="A52">
            <v>94</v>
          </cell>
          <cell r="B52" t="str">
            <v>6699-5501</v>
          </cell>
          <cell r="C52">
            <v>9702847</v>
          </cell>
          <cell r="D52" t="str">
            <v>Monsieur</v>
          </cell>
          <cell r="E52" t="str">
            <v>TINTURIER</v>
          </cell>
          <cell r="F52" t="str">
            <v>JEAN LOUIS</v>
          </cell>
          <cell r="G52" t="str">
            <v>12/08/1959</v>
          </cell>
          <cell r="H52" t="str">
            <v>Masculin</v>
          </cell>
          <cell r="I52" t="str">
            <v>7 RUE DE LA POLLE</v>
          </cell>
          <cell r="J52">
            <v>50100</v>
          </cell>
          <cell r="K52" t="str">
            <v>Cherbourg-en-Cotentin</v>
          </cell>
          <cell r="L52" t="str">
            <v>jean-louis.tinturier@laposte.net</v>
          </cell>
          <cell r="M52" t="str">
            <v>02 33 01 70 72</v>
          </cell>
          <cell r="O52" t="str">
            <v>LAMNOR - LAM NORMANDIE</v>
          </cell>
          <cell r="P52" t="str">
            <v>DEPT050 - MANCHE</v>
          </cell>
          <cell r="Q52" t="str">
            <v>0967 - HAGUE MODEL AIR CLUB</v>
          </cell>
          <cell r="R52" t="str">
            <v>Compétition Adulte - SE</v>
          </cell>
          <cell r="S52" t="str">
            <v>Avion de voltige 
, Vol radiocommandé aéronef motorisé ( principale )</v>
          </cell>
          <cell r="T52" t="str">
            <v>Championnat de France Avion de voltige RC</v>
          </cell>
          <cell r="U52" t="str">
            <v xml:space="preserve">F3A - Catégorie internationale Avion de voltige RC </v>
          </cell>
          <cell r="W52" t="str">
            <v>Championnat de France Avion de voltige RC</v>
          </cell>
          <cell r="X52" t="str">
            <v>14/07/2022</v>
          </cell>
          <cell r="Y52" t="str">
            <v>18/07/2022</v>
          </cell>
          <cell r="Z52" t="str">
            <v>0085 - AERO-MODEL CLUB DU LIMOUSIN</v>
          </cell>
          <cell r="AA52" t="str">
            <v>Principale</v>
          </cell>
          <cell r="AB52" t="str">
            <v>13/06/2022</v>
          </cell>
          <cell r="AC52" t="str">
            <v>Active</v>
          </cell>
        </row>
        <row r="53">
          <cell r="A53">
            <v>95</v>
          </cell>
          <cell r="B53" t="str">
            <v>6702-5504</v>
          </cell>
          <cell r="C53">
            <v>1302426</v>
          </cell>
          <cell r="D53" t="str">
            <v>Monsieur</v>
          </cell>
          <cell r="E53" t="str">
            <v>AMATI</v>
          </cell>
          <cell r="F53" t="str">
            <v>Quentin</v>
          </cell>
          <cell r="G53" t="str">
            <v>01/11/2004</v>
          </cell>
          <cell r="H53" t="str">
            <v>Masculin</v>
          </cell>
          <cell r="I53" t="str">
            <v>HAMEAU DE VERDUN 7 ROUTE AMFREVILLE</v>
          </cell>
          <cell r="J53">
            <v>27400</v>
          </cell>
          <cell r="K53" t="str">
            <v>La Vacherie</v>
          </cell>
          <cell r="L53" t="str">
            <v>amati.florent@neuf.fr</v>
          </cell>
          <cell r="O53" t="str">
            <v>LAMNOR - LAM NORMANDIE</v>
          </cell>
          <cell r="P53" t="str">
            <v>CDAM027 - EURE</v>
          </cell>
          <cell r="Q53" t="str">
            <v>0588 - MODEL AIR CLUB CONCHOIS</v>
          </cell>
          <cell r="R53" t="str">
            <v>Compétition Junior 2 - U18</v>
          </cell>
          <cell r="S53" t="str">
            <v>Avion de voltige 
, Vol radiocommandé aéronef motorisé ( principale )</v>
          </cell>
          <cell r="T53" t="str">
            <v>Championnat de France Avion de voltige RC</v>
          </cell>
          <cell r="U53" t="str">
            <v xml:space="preserve">F3A - Catégorie internationale Avion de voltige RC </v>
          </cell>
          <cell r="W53" t="str">
            <v>Championnat de France Avion de voltige RC</v>
          </cell>
          <cell r="X53" t="str">
            <v>14/07/2022</v>
          </cell>
          <cell r="Y53" t="str">
            <v>18/07/2022</v>
          </cell>
          <cell r="Z53" t="str">
            <v>0085 - AERO-MODEL CLUB DU LIMOUSIN</v>
          </cell>
          <cell r="AA53" t="str">
            <v>Principale</v>
          </cell>
          <cell r="AB53" t="str">
            <v>13/06/2022</v>
          </cell>
          <cell r="AC53" t="str">
            <v>Active</v>
          </cell>
        </row>
        <row r="54">
          <cell r="A54">
            <v>96</v>
          </cell>
          <cell r="B54" t="str">
            <v>6703-5505</v>
          </cell>
          <cell r="C54" t="str">
            <v>0204324</v>
          </cell>
          <cell r="D54" t="str">
            <v>Monsieur</v>
          </cell>
          <cell r="E54" t="str">
            <v>WEYENBERGH</v>
          </cell>
          <cell r="F54" t="str">
            <v>JORDANN</v>
          </cell>
          <cell r="G54" t="str">
            <v>13/07/1984</v>
          </cell>
          <cell r="H54" t="str">
            <v>Masculin</v>
          </cell>
          <cell r="I54" t="str">
            <v>21 RUE GÉRARD PELISSON DOMAINE DE LA MOTTE</v>
          </cell>
          <cell r="J54">
            <v>59810</v>
          </cell>
          <cell r="K54" t="str">
            <v>Lesquin</v>
          </cell>
          <cell r="L54" t="str">
            <v>julie.deleruyelle@orange.fr</v>
          </cell>
          <cell r="M54" t="str">
            <v>03 20 88 14 52</v>
          </cell>
          <cell r="O54" t="str">
            <v>LAMHDF - LAM HAUTS DE FRANCE</v>
          </cell>
          <cell r="P54" t="str">
            <v>CDAM059 - NORD</v>
          </cell>
          <cell r="Q54" t="str">
            <v>0837 - FLANDRE RADIO MODELISME</v>
          </cell>
          <cell r="R54" t="str">
            <v>Compétition Adulte - SE</v>
          </cell>
          <cell r="S54" t="str">
            <v>Vol radiocommandé aéronef motorisé ( principale )
, Vol radiocommandé planeur</v>
          </cell>
          <cell r="T54" t="str">
            <v>Championnat de France Avion de voltige RC</v>
          </cell>
          <cell r="U54" t="str">
            <v xml:space="preserve">F3A - Catégorie internationale Avion de voltige RC </v>
          </cell>
          <cell r="W54" t="str">
            <v>Championnat de France Avion de voltige RC</v>
          </cell>
          <cell r="X54" t="str">
            <v>14/07/2022</v>
          </cell>
          <cell r="Y54" t="str">
            <v>18/07/2022</v>
          </cell>
          <cell r="Z54" t="str">
            <v>0085 - AERO-MODEL CLUB DU LIMOUSIN</v>
          </cell>
          <cell r="AA54" t="str">
            <v>Principale</v>
          </cell>
          <cell r="AB54" t="str">
            <v>13/06/2022</v>
          </cell>
          <cell r="AC54" t="str">
            <v>Active</v>
          </cell>
        </row>
        <row r="55">
          <cell r="A55">
            <v>97</v>
          </cell>
          <cell r="B55" t="str">
            <v>6705-5507</v>
          </cell>
          <cell r="C55" t="str">
            <v>0909896</v>
          </cell>
          <cell r="D55" t="str">
            <v>Monsieur</v>
          </cell>
          <cell r="E55" t="str">
            <v>MICHEL</v>
          </cell>
          <cell r="F55" t="str">
            <v>JEAN CHRISTIAN</v>
          </cell>
          <cell r="G55" t="str">
            <v>24/08/1968</v>
          </cell>
          <cell r="H55" t="str">
            <v>Masculin</v>
          </cell>
          <cell r="I55" t="str">
            <v>53 FAUBOURG DE BELFORT</v>
          </cell>
          <cell r="J55">
            <v>10200</v>
          </cell>
          <cell r="K55" t="str">
            <v>Bar-sur-Aube</v>
          </cell>
          <cell r="L55" t="str">
            <v>siam10@hotmail.fr</v>
          </cell>
          <cell r="O55" t="str">
            <v>LAMGE - LAM GRAND EST</v>
          </cell>
          <cell r="P55" t="str">
            <v>DEPT052 - DEPT HAUTE-MARNE</v>
          </cell>
          <cell r="Q55" t="str">
            <v>0386 - LES TEUFS-TEUFS</v>
          </cell>
          <cell r="R55" t="str">
            <v>Compétition Adulte - SE</v>
          </cell>
          <cell r="S55" t="str">
            <v>Vol radiocommandé aéronef motorisé ( principale )</v>
          </cell>
          <cell r="T55" t="str">
            <v>Championnat de France Avion de voltige RC</v>
          </cell>
          <cell r="U55" t="str">
            <v xml:space="preserve">F3A - Catégorie internationale Avion de voltige RC </v>
          </cell>
          <cell r="W55" t="str">
            <v>Championnat de France Avion de voltige RC</v>
          </cell>
          <cell r="X55" t="str">
            <v>14/07/2022</v>
          </cell>
          <cell r="Y55" t="str">
            <v>18/07/2022</v>
          </cell>
          <cell r="Z55" t="str">
            <v>0085 - AERO-MODEL CLUB DU LIMOUSIN</v>
          </cell>
          <cell r="AA55" t="str">
            <v>Principale</v>
          </cell>
          <cell r="AB55" t="str">
            <v>13/06/2022</v>
          </cell>
          <cell r="AC55" t="str">
            <v>Active</v>
          </cell>
        </row>
        <row r="56">
          <cell r="A56">
            <v>192</v>
          </cell>
          <cell r="B56" t="str">
            <v>6700-5502</v>
          </cell>
          <cell r="C56" t="str">
            <v>0103030</v>
          </cell>
          <cell r="D56" t="str">
            <v>Monsieur</v>
          </cell>
          <cell r="E56" t="str">
            <v>DELTEIL</v>
          </cell>
          <cell r="F56" t="str">
            <v>JEAN PAUL</v>
          </cell>
          <cell r="G56" t="str">
            <v>17/04/1952</v>
          </cell>
          <cell r="H56" t="str">
            <v>Masculin</v>
          </cell>
          <cell r="I56" t="str">
            <v>78 CHEMIN DE LA FORET</v>
          </cell>
          <cell r="J56">
            <v>78860</v>
          </cell>
          <cell r="K56" t="str">
            <v>Saint-Nom-la-Bretèche</v>
          </cell>
          <cell r="L56" t="str">
            <v>jpdtl@wanadoo.fr</v>
          </cell>
          <cell r="O56" t="str">
            <v>LAMNOR - LAM NORMANDIE</v>
          </cell>
          <cell r="P56" t="str">
            <v>CDAM027 - EURE</v>
          </cell>
          <cell r="Q56" t="str">
            <v>0588 - MODEL AIR CLUB CONCHOIS</v>
          </cell>
          <cell r="R56" t="str">
            <v>Compétition Adulte - SE</v>
          </cell>
          <cell r="S56" t="str">
            <v>Avion de voltige 
, Vol radiocommandé aéronef motorisé ( principale )</v>
          </cell>
          <cell r="T56" t="str">
            <v>Championnat de France Avion de voltige RC</v>
          </cell>
          <cell r="U56" t="str">
            <v xml:space="preserve">F3A - Catégorie internationale Avion de voltige RC </v>
          </cell>
          <cell r="W56" t="str">
            <v>Championnat de France Avion de voltige RC</v>
          </cell>
          <cell r="X56" t="str">
            <v>14/07/2022</v>
          </cell>
          <cell r="Y56" t="str">
            <v>18/07/2022</v>
          </cell>
          <cell r="Z56" t="str">
            <v>0085 - AERO-MODEL CLUB DU LIMOUSIN</v>
          </cell>
          <cell r="AA56" t="str">
            <v>Principale</v>
          </cell>
          <cell r="AB56" t="str">
            <v>13/06/2022</v>
          </cell>
          <cell r="AC56" t="str">
            <v>En attente de paiement</v>
          </cell>
        </row>
        <row r="57">
          <cell r="A57">
            <v>206</v>
          </cell>
          <cell r="B57" t="str">
            <v>6707-5509</v>
          </cell>
          <cell r="C57" t="str">
            <v>0501408</v>
          </cell>
          <cell r="D57" t="str">
            <v>Monsieur</v>
          </cell>
          <cell r="E57" t="str">
            <v>YEGUIAYAN</v>
          </cell>
          <cell r="F57" t="str">
            <v>JEAN MICHEL</v>
          </cell>
          <cell r="G57" t="str">
            <v>23/04/1975</v>
          </cell>
          <cell r="H57" t="str">
            <v>Masculin</v>
          </cell>
          <cell r="I57" t="str">
            <v>39 CHEMIN DU BAN</v>
          </cell>
          <cell r="J57">
            <v>42400</v>
          </cell>
          <cell r="K57" t="str">
            <v>Saint-Chamond</v>
          </cell>
          <cell r="L57" t="str">
            <v>yeguiayan.jeanmichel@icloud.com</v>
          </cell>
          <cell r="M57" t="str">
            <v>03 45 08 35 11</v>
          </cell>
          <cell r="O57" t="str">
            <v>LAMAURA - LAM AUVERGNE RHONE-ALPES</v>
          </cell>
          <cell r="P57" t="str">
            <v>CDAM042 - LOIRE</v>
          </cell>
          <cell r="Q57" t="str">
            <v>1261 - AERO CLUB LES VANNEAUX</v>
          </cell>
          <cell r="R57" t="str">
            <v>Compétition Adulte - SE</v>
          </cell>
          <cell r="S57" t="str">
            <v>Vol radiocommandé aéronef motorisé ( principale )</v>
          </cell>
          <cell r="T57" t="str">
            <v>Championnat de France Avion de voltige RC</v>
          </cell>
          <cell r="U57" t="str">
            <v xml:space="preserve">F3A - Catégorie internationale Avion de voltige RC </v>
          </cell>
          <cell r="W57" t="str">
            <v>Championnat de France Avion de voltige RC</v>
          </cell>
          <cell r="X57" t="str">
            <v>14/07/2022</v>
          </cell>
          <cell r="Y57" t="str">
            <v>18/07/2022</v>
          </cell>
          <cell r="Z57" t="str">
            <v>0085 - AERO-MODEL CLUB DU LIMOUSIN</v>
          </cell>
          <cell r="AA57" t="str">
            <v>Principale</v>
          </cell>
          <cell r="AB57" t="str">
            <v>14/06/2022</v>
          </cell>
          <cell r="AC57" t="str">
            <v>Active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5">
    <pageSetUpPr fitToPage="1"/>
  </sheetPr>
  <dimension ref="A1:II61"/>
  <sheetViews>
    <sheetView showGridLines="0" zoomScaleNormal="100" workbookViewId="0">
      <selection activeCell="O19" sqref="O19"/>
    </sheetView>
  </sheetViews>
  <sheetFormatPr baseColWidth="10" defaultColWidth="8.125" defaultRowHeight="12.75" customHeight="1"/>
  <cols>
    <col min="1" max="1" width="1.25" style="7" customWidth="1"/>
    <col min="2" max="2" width="4.875" style="7" customWidth="1"/>
    <col min="3" max="3" width="18.5" style="7" customWidth="1"/>
    <col min="4" max="4" width="3.25" style="7" customWidth="1"/>
    <col min="5" max="6" width="6.875" style="7" customWidth="1"/>
    <col min="7" max="7" width="28.75" style="7" customWidth="1"/>
    <col min="8" max="8" width="11.875" style="7" customWidth="1"/>
    <col min="9" max="9" width="2.375" style="7" customWidth="1"/>
    <col min="10" max="12" width="6.875" style="7" customWidth="1"/>
    <col min="13" max="13" width="9.5" style="7" customWidth="1"/>
    <col min="14" max="14" width="1.875" style="7" customWidth="1"/>
    <col min="15" max="15" width="17.625" style="7" customWidth="1"/>
    <col min="16" max="243" width="8.125" style="7" customWidth="1"/>
  </cols>
  <sheetData>
    <row r="1" spans="1:243" s="34" customFormat="1" ht="23">
      <c r="D1" s="267"/>
      <c r="E1" s="267"/>
      <c r="F1" s="267"/>
      <c r="G1" s="267"/>
      <c r="H1" s="268" t="s">
        <v>74</v>
      </c>
      <c r="I1" s="267"/>
      <c r="J1" s="267"/>
      <c r="K1" s="267"/>
      <c r="L1" s="267"/>
      <c r="M1" s="269"/>
      <c r="O1" s="267"/>
      <c r="P1" s="267"/>
      <c r="Q1" s="267"/>
      <c r="R1" s="267"/>
      <c r="S1" s="267"/>
      <c r="T1" s="267"/>
      <c r="U1" s="267"/>
      <c r="V1" s="267"/>
    </row>
    <row r="2" spans="1:243" s="34" customFormat="1" ht="23">
      <c r="D2" s="267"/>
      <c r="E2" s="267"/>
      <c r="F2" s="267"/>
      <c r="H2" s="268" t="s">
        <v>73</v>
      </c>
      <c r="I2" s="267"/>
      <c r="J2" s="267"/>
      <c r="K2" s="267"/>
      <c r="L2" s="267"/>
      <c r="M2" s="269"/>
      <c r="O2" s="267"/>
      <c r="P2" s="267"/>
      <c r="Q2" s="267"/>
      <c r="R2" s="267"/>
      <c r="S2" s="267"/>
      <c r="T2" s="267"/>
      <c r="U2" s="267"/>
      <c r="V2" s="267"/>
    </row>
    <row r="5" spans="1:243" s="22" customFormat="1" ht="35.25" customHeight="1" thickBot="1">
      <c r="A5" s="20">
        <f ca="1">A5:I16</f>
        <v>0</v>
      </c>
      <c r="B5" s="197" t="s">
        <v>27</v>
      </c>
      <c r="C5" s="14"/>
      <c r="D5" s="14"/>
      <c r="E5" s="16"/>
      <c r="F5" s="17"/>
      <c r="G5" s="16"/>
      <c r="H5" s="20"/>
      <c r="I5" s="20"/>
      <c r="J5" s="20"/>
      <c r="K5" s="20"/>
      <c r="L5" s="20"/>
      <c r="M5" s="20"/>
      <c r="N5" s="20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s="19" customFormat="1" ht="30.75" customHeight="1" thickBot="1">
      <c r="A6" s="10"/>
      <c r="B6" s="18" t="s">
        <v>0</v>
      </c>
      <c r="C6" s="88" t="s">
        <v>1</v>
      </c>
      <c r="D6" s="76" t="s">
        <v>2</v>
      </c>
      <c r="E6" s="76" t="s">
        <v>35</v>
      </c>
      <c r="F6" s="76" t="s">
        <v>3</v>
      </c>
      <c r="G6" s="246" t="s">
        <v>4</v>
      </c>
      <c r="H6" s="131" t="s">
        <v>22</v>
      </c>
      <c r="I6" s="107"/>
      <c r="J6" s="248" t="s">
        <v>31</v>
      </c>
      <c r="K6" s="249" t="s">
        <v>32</v>
      </c>
      <c r="L6" s="250" t="s">
        <v>33</v>
      </c>
      <c r="M6" s="251" t="s">
        <v>34</v>
      </c>
      <c r="N6" s="7"/>
      <c r="O6" s="126" t="s">
        <v>45</v>
      </c>
      <c r="P6" s="12" t="s">
        <v>19</v>
      </c>
      <c r="Q6" s="24" t="s">
        <v>20</v>
      </c>
      <c r="R6" s="28" t="s">
        <v>21</v>
      </c>
      <c r="S6" s="51"/>
      <c r="T6" s="51"/>
      <c r="U6" s="51"/>
      <c r="V6" s="7"/>
      <c r="Y6" s="15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</row>
    <row r="7" spans="1:243" s="19" customFormat="1" ht="15.75" customHeight="1">
      <c r="A7" s="10"/>
      <c r="B7" s="100">
        <v>1</v>
      </c>
      <c r="C7" s="104" t="s">
        <v>12</v>
      </c>
      <c r="D7" s="105"/>
      <c r="E7" s="105" t="s">
        <v>37</v>
      </c>
      <c r="F7" s="105">
        <v>323</v>
      </c>
      <c r="G7" s="155" t="s">
        <v>43</v>
      </c>
      <c r="H7" s="234">
        <f>O7+P7+Q7</f>
        <v>3059.52</v>
      </c>
      <c r="I7" s="107"/>
      <c r="J7" s="50">
        <v>1039.4100000000001</v>
      </c>
      <c r="K7" s="48">
        <v>1050.52</v>
      </c>
      <c r="L7" s="62">
        <v>1037.5999999999999</v>
      </c>
      <c r="M7" s="95">
        <f>K7+J7</f>
        <v>2089.9300000000003</v>
      </c>
      <c r="O7" s="60">
        <f>ROUNDUP(M7/ROUNDUP(AVERAGE(LARGE(M$7:M$11, {1;2;3})),2)*1000,2)</f>
        <v>1015.27</v>
      </c>
      <c r="P7" s="178">
        <v>1025.1099999999999</v>
      </c>
      <c r="Q7" s="177">
        <v>1019.14</v>
      </c>
      <c r="R7" s="176">
        <v>1011.3</v>
      </c>
      <c r="S7" s="34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</row>
    <row r="8" spans="1:243" s="19" customFormat="1" ht="15.75" customHeight="1">
      <c r="A8" s="10"/>
      <c r="B8" s="65">
        <v>2</v>
      </c>
      <c r="C8" s="106" t="s">
        <v>11</v>
      </c>
      <c r="D8" s="101"/>
      <c r="E8" s="102" t="s">
        <v>36</v>
      </c>
      <c r="F8" s="102">
        <v>393</v>
      </c>
      <c r="G8" s="156" t="s">
        <v>6</v>
      </c>
      <c r="H8" s="235">
        <f>O8+Q8+R8</f>
        <v>3006.02</v>
      </c>
      <c r="I8" s="107"/>
      <c r="J8" s="172">
        <v>1032.7</v>
      </c>
      <c r="K8" s="49">
        <v>1038.45</v>
      </c>
      <c r="L8" s="56">
        <v>1012.96</v>
      </c>
      <c r="M8" s="40">
        <f>J8+K8</f>
        <v>2071.15</v>
      </c>
      <c r="O8" s="47">
        <f>ROUNDUP(M8/ROUNDUP(AVERAGE(LARGE(M$7:M$11, {1;2;3})),2)*1000,2)</f>
        <v>1006.15</v>
      </c>
      <c r="P8" s="174">
        <v>996.09</v>
      </c>
      <c r="Q8" s="25">
        <v>1002.86</v>
      </c>
      <c r="R8" s="26">
        <v>997.01</v>
      </c>
      <c r="S8" s="34"/>
      <c r="Y8" s="29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</row>
    <row r="9" spans="1:243" s="19" customFormat="1" ht="15.75" customHeight="1">
      <c r="A9" s="10"/>
      <c r="B9" s="142">
        <v>3</v>
      </c>
      <c r="C9" s="108" t="s">
        <v>16</v>
      </c>
      <c r="D9" s="91"/>
      <c r="E9" s="91" t="s">
        <v>36</v>
      </c>
      <c r="F9" s="93">
        <v>853</v>
      </c>
      <c r="G9" s="222" t="s">
        <v>61</v>
      </c>
      <c r="H9" s="235">
        <f>O9+Q9+R9</f>
        <v>2948.31</v>
      </c>
      <c r="I9" s="107"/>
      <c r="J9" s="44">
        <v>1010.75</v>
      </c>
      <c r="K9" s="37">
        <v>992.17</v>
      </c>
      <c r="L9" s="55">
        <v>1003.68</v>
      </c>
      <c r="M9" s="40">
        <f>J9+L9</f>
        <v>2014.4299999999998</v>
      </c>
      <c r="O9" s="47">
        <f>ROUNDUP(M9/ROUNDUP(AVERAGE(LARGE(M$7:M$11, {1;2;3})),2)*1000,2)</f>
        <v>978.59</v>
      </c>
      <c r="P9" s="174">
        <v>953.68</v>
      </c>
      <c r="Q9" s="25">
        <v>978.01</v>
      </c>
      <c r="R9" s="26">
        <v>991.71</v>
      </c>
      <c r="S9" s="34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</row>
    <row r="10" spans="1:243" s="19" customFormat="1" ht="15.75" customHeight="1">
      <c r="A10" s="10"/>
      <c r="B10" s="66">
        <v>4</v>
      </c>
      <c r="C10" s="106" t="s">
        <v>17</v>
      </c>
      <c r="D10" s="101"/>
      <c r="E10" s="209" t="s">
        <v>36</v>
      </c>
      <c r="F10" s="210">
        <v>970</v>
      </c>
      <c r="G10" s="211" t="s">
        <v>9</v>
      </c>
      <c r="H10" s="235">
        <f>O10+P10+R10</f>
        <v>2917.1</v>
      </c>
      <c r="I10" s="30"/>
      <c r="J10" s="172">
        <v>987.85</v>
      </c>
      <c r="K10" s="171">
        <v>972.33</v>
      </c>
      <c r="L10" s="154">
        <v>1001.49</v>
      </c>
      <c r="M10" s="40">
        <f>L10+J10</f>
        <v>1989.3400000000001</v>
      </c>
      <c r="O10" s="47">
        <f>ROUNDUP(M10/ROUNDUP(AVERAGE(LARGE(M$7:M$11, {1;2;3})),2)*1000,2)</f>
        <v>966.4</v>
      </c>
      <c r="P10" s="179">
        <v>978.81</v>
      </c>
      <c r="Q10" s="173">
        <v>964.64</v>
      </c>
      <c r="R10" s="26">
        <v>971.89</v>
      </c>
      <c r="S10" s="34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</row>
    <row r="11" spans="1:243" s="19" customFormat="1" ht="15.75" customHeight="1" thickBot="1">
      <c r="A11" s="10"/>
      <c r="B11" s="122">
        <v>5</v>
      </c>
      <c r="C11" s="151" t="s">
        <v>24</v>
      </c>
      <c r="D11" s="152" t="s">
        <v>69</v>
      </c>
      <c r="E11" s="63" t="s">
        <v>36</v>
      </c>
      <c r="F11" s="4">
        <v>113</v>
      </c>
      <c r="G11" s="245" t="s">
        <v>10</v>
      </c>
      <c r="H11" s="236">
        <f>P11+Q11+R11</f>
        <v>2822.7200000000003</v>
      </c>
      <c r="I11" s="107"/>
      <c r="J11" s="41">
        <v>929.31</v>
      </c>
      <c r="K11" s="45">
        <v>943.58</v>
      </c>
      <c r="L11" s="57">
        <v>944.3</v>
      </c>
      <c r="M11" s="167">
        <f>L11+K11</f>
        <v>1887.88</v>
      </c>
      <c r="O11" s="125">
        <f>ROUNDUP(M11/ROUNDUP(AVERAGE(LARGE(M$7:M$11, {1;2;3})),2)*1000,2)</f>
        <v>917.11</v>
      </c>
      <c r="P11" s="180">
        <v>939.39</v>
      </c>
      <c r="Q11" s="181">
        <v>941.49</v>
      </c>
      <c r="R11" s="27">
        <v>941.84</v>
      </c>
      <c r="S11" s="34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</row>
    <row r="12" spans="1:243" s="19" customFormat="1" ht="15.75" customHeight="1">
      <c r="A12" s="74"/>
      <c r="B12" s="123">
        <v>6</v>
      </c>
      <c r="C12" s="110" t="s">
        <v>41</v>
      </c>
      <c r="D12" s="67"/>
      <c r="E12" s="96" t="s">
        <v>38</v>
      </c>
      <c r="F12" s="97">
        <v>52</v>
      </c>
      <c r="G12" s="127" t="s">
        <v>42</v>
      </c>
      <c r="H12" s="234">
        <f t="shared" ref="H12:H16" si="0">(J12+K12+L12)-MIN(J12:L12)</f>
        <v>1877.02</v>
      </c>
      <c r="I12" s="107"/>
      <c r="J12" s="247">
        <v>923.21</v>
      </c>
      <c r="K12" s="48">
        <v>946.55</v>
      </c>
      <c r="L12" s="54">
        <v>930.47</v>
      </c>
      <c r="M12" s="95">
        <f>L12+K12</f>
        <v>1877.02</v>
      </c>
      <c r="O12" s="52"/>
      <c r="S12" s="34"/>
      <c r="AA12" s="31"/>
      <c r="AB12" s="31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</row>
    <row r="13" spans="1:243" s="19" customFormat="1" ht="15.75" customHeight="1">
      <c r="A13" s="74"/>
      <c r="B13" s="124">
        <v>7</v>
      </c>
      <c r="C13" s="106" t="s">
        <v>25</v>
      </c>
      <c r="D13" s="101"/>
      <c r="E13" s="91" t="s">
        <v>36</v>
      </c>
      <c r="F13" s="93">
        <v>113</v>
      </c>
      <c r="G13" s="117" t="s">
        <v>10</v>
      </c>
      <c r="H13" s="235">
        <f t="shared" si="0"/>
        <v>1810.6999999999996</v>
      </c>
      <c r="J13" s="39">
        <v>882.49</v>
      </c>
      <c r="K13" s="42">
        <v>923.17</v>
      </c>
      <c r="L13" s="55">
        <v>887.53</v>
      </c>
      <c r="M13" s="40">
        <f t="shared" ref="M13:M14" si="1">L13+K13</f>
        <v>1810.6999999999998</v>
      </c>
      <c r="O13" s="52"/>
      <c r="S13" s="34"/>
      <c r="Z13" s="30"/>
      <c r="AA13" s="31"/>
      <c r="AB13" s="31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</row>
    <row r="14" spans="1:243" s="19" customFormat="1" ht="15.75" customHeight="1">
      <c r="A14" s="74"/>
      <c r="B14" s="124">
        <v>8</v>
      </c>
      <c r="C14" s="106" t="s">
        <v>14</v>
      </c>
      <c r="D14" s="103"/>
      <c r="E14" s="91" t="s">
        <v>37</v>
      </c>
      <c r="F14" s="93">
        <v>362</v>
      </c>
      <c r="G14" s="222" t="s">
        <v>7</v>
      </c>
      <c r="H14" s="235">
        <f t="shared" si="0"/>
        <v>1729.55</v>
      </c>
      <c r="I14" s="107"/>
      <c r="J14" s="39">
        <v>837.76</v>
      </c>
      <c r="K14" s="42">
        <v>873.67</v>
      </c>
      <c r="L14" s="55">
        <v>855.88</v>
      </c>
      <c r="M14" s="40">
        <f t="shared" si="1"/>
        <v>1729.55</v>
      </c>
      <c r="O14" s="52"/>
      <c r="S14" s="34"/>
      <c r="Y14" s="29"/>
      <c r="Z14" s="30"/>
      <c r="AA14" s="31"/>
      <c r="AB14" s="31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</row>
    <row r="15" spans="1:243" s="19" customFormat="1" ht="15.75" customHeight="1">
      <c r="A15" s="74"/>
      <c r="B15" s="124">
        <v>9</v>
      </c>
      <c r="C15" s="106" t="s">
        <v>13</v>
      </c>
      <c r="D15" s="101"/>
      <c r="E15" s="91" t="s">
        <v>67</v>
      </c>
      <c r="F15" s="93">
        <v>978</v>
      </c>
      <c r="G15" s="117" t="s">
        <v>63</v>
      </c>
      <c r="H15" s="235">
        <f t="shared" si="0"/>
        <v>1716.88</v>
      </c>
      <c r="J15" s="44">
        <v>845.72</v>
      </c>
      <c r="K15" s="42">
        <v>871.16</v>
      </c>
      <c r="L15" s="56">
        <v>782.73</v>
      </c>
      <c r="M15" s="40">
        <f>K15+J15</f>
        <v>1716.88</v>
      </c>
      <c r="P15" s="52"/>
      <c r="S15" s="34"/>
      <c r="Z15" s="30"/>
      <c r="AA15" s="31"/>
      <c r="AB15" s="31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</row>
    <row r="16" spans="1:243" s="19" customFormat="1" ht="15.75" customHeight="1" thickBot="1">
      <c r="A16" s="74"/>
      <c r="B16" s="146">
        <v>10</v>
      </c>
      <c r="C16" s="158" t="s">
        <v>26</v>
      </c>
      <c r="D16" s="69" t="s">
        <v>69</v>
      </c>
      <c r="E16" s="98" t="s">
        <v>37</v>
      </c>
      <c r="F16" s="109">
        <v>362</v>
      </c>
      <c r="G16" s="118" t="s">
        <v>7</v>
      </c>
      <c r="H16" s="236">
        <f t="shared" si="0"/>
        <v>1680.4999999999998</v>
      </c>
      <c r="I16" s="107"/>
      <c r="J16" s="46">
        <v>840.2</v>
      </c>
      <c r="K16" s="217">
        <v>833.53</v>
      </c>
      <c r="L16" s="57">
        <v>840.3</v>
      </c>
      <c r="M16" s="167">
        <f>L16+J16</f>
        <v>1680.5</v>
      </c>
      <c r="O16" s="52"/>
      <c r="P16" s="52"/>
      <c r="S16" s="34"/>
      <c r="Y16" s="29"/>
      <c r="Z16" s="30"/>
      <c r="AA16" s="31"/>
      <c r="AB16" s="31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</row>
    <row r="17" spans="1:243" s="19" customFormat="1" ht="5.25" customHeight="1">
      <c r="A17" s="74"/>
      <c r="B17" s="119"/>
      <c r="C17" s="136"/>
      <c r="D17" s="264"/>
      <c r="E17" s="119"/>
      <c r="F17" s="128"/>
      <c r="G17" s="121"/>
      <c r="H17" s="130"/>
      <c r="I17" s="107"/>
      <c r="J17" s="31"/>
      <c r="K17" s="30"/>
      <c r="L17" s="31"/>
      <c r="M17" s="30"/>
      <c r="O17" s="52"/>
      <c r="P17" s="52"/>
      <c r="S17" s="34"/>
      <c r="Y17" s="29"/>
      <c r="Z17" s="30"/>
      <c r="AA17" s="31"/>
      <c r="AB17" s="31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</row>
    <row r="18" spans="1:243" ht="34.5" customHeight="1" thickBot="1">
      <c r="A18" s="1"/>
      <c r="B18" s="197" t="s">
        <v>55</v>
      </c>
      <c r="C18" s="2"/>
      <c r="D18" s="2"/>
      <c r="E18" s="2"/>
      <c r="F18" s="2"/>
      <c r="G18" s="2"/>
      <c r="H18" s="13"/>
      <c r="I18" s="1"/>
      <c r="J18" s="1"/>
      <c r="K18" s="1"/>
      <c r="L18" s="1"/>
      <c r="M18" s="1"/>
      <c r="N18" s="1"/>
    </row>
    <row r="19" spans="1:243" ht="30.75" customHeight="1" thickBot="1">
      <c r="A19" s="1"/>
      <c r="B19" s="131" t="s">
        <v>0</v>
      </c>
      <c r="C19" s="75" t="s">
        <v>1</v>
      </c>
      <c r="D19" s="76" t="s">
        <v>2</v>
      </c>
      <c r="E19" s="76" t="s">
        <v>35</v>
      </c>
      <c r="F19" s="76" t="s">
        <v>3</v>
      </c>
      <c r="G19" s="89" t="s">
        <v>4</v>
      </c>
      <c r="H19" s="23" t="s">
        <v>22</v>
      </c>
      <c r="I19" s="143"/>
      <c r="J19" s="38" t="s">
        <v>31</v>
      </c>
      <c r="K19" s="36" t="s">
        <v>32</v>
      </c>
      <c r="L19" s="53" t="s">
        <v>33</v>
      </c>
      <c r="M19" s="59" t="s">
        <v>39</v>
      </c>
      <c r="N19" s="1"/>
      <c r="IG19"/>
      <c r="IH19"/>
      <c r="II19"/>
    </row>
    <row r="20" spans="1:243" ht="15.75" customHeight="1" thickBot="1">
      <c r="A20" s="1"/>
      <c r="B20" s="70">
        <v>1</v>
      </c>
      <c r="C20" s="164" t="s">
        <v>44</v>
      </c>
      <c r="D20" s="99"/>
      <c r="E20" s="94" t="s">
        <v>37</v>
      </c>
      <c r="F20" s="78">
        <v>323</v>
      </c>
      <c r="G20" s="79" t="s">
        <v>43</v>
      </c>
      <c r="H20" s="150">
        <f>J20+L20+M20</f>
        <v>3045.24</v>
      </c>
      <c r="I20" s="144"/>
      <c r="J20" s="50">
        <v>1018.18</v>
      </c>
      <c r="K20" s="157">
        <v>1004.75</v>
      </c>
      <c r="L20" s="54">
        <v>1009.17</v>
      </c>
      <c r="M20" s="60">
        <v>1017.89</v>
      </c>
      <c r="N20" s="34"/>
      <c r="ID20"/>
      <c r="IE20"/>
      <c r="IF20"/>
      <c r="IG20"/>
      <c r="IH20"/>
      <c r="II20"/>
    </row>
    <row r="21" spans="1:243" ht="15.75" customHeight="1" thickBot="1">
      <c r="A21" s="1"/>
      <c r="B21" s="71">
        <v>2</v>
      </c>
      <c r="C21" s="147" t="s">
        <v>18</v>
      </c>
      <c r="D21" s="90" t="s">
        <v>70</v>
      </c>
      <c r="E21" s="148" t="s">
        <v>38</v>
      </c>
      <c r="F21" s="198">
        <v>132</v>
      </c>
      <c r="G21" s="199" t="s">
        <v>8</v>
      </c>
      <c r="H21" s="150">
        <f>K21+L21+M21</f>
        <v>2966.64</v>
      </c>
      <c r="I21" s="29"/>
      <c r="J21" s="39">
        <v>981.83</v>
      </c>
      <c r="K21" s="42">
        <v>993.68</v>
      </c>
      <c r="L21" s="55">
        <v>990.84</v>
      </c>
      <c r="M21" s="47">
        <v>982.12</v>
      </c>
      <c r="N21" s="34"/>
      <c r="ID21"/>
      <c r="IE21"/>
      <c r="IF21"/>
      <c r="IG21"/>
      <c r="IH21"/>
      <c r="II21"/>
    </row>
    <row r="22" spans="1:243" ht="15.75" customHeight="1" thickBot="1">
      <c r="A22" s="1"/>
      <c r="B22" s="149">
        <v>3</v>
      </c>
      <c r="C22" s="165" t="s">
        <v>30</v>
      </c>
      <c r="D22" s="69"/>
      <c r="E22" s="98" t="s">
        <v>38</v>
      </c>
      <c r="F22" s="200">
        <v>132</v>
      </c>
      <c r="G22" s="166" t="s">
        <v>8</v>
      </c>
      <c r="H22" s="150">
        <f>J22+K22+M22</f>
        <v>2954.2</v>
      </c>
      <c r="I22" s="29"/>
      <c r="J22" s="46">
        <v>980.3</v>
      </c>
      <c r="K22" s="45">
        <v>995.26</v>
      </c>
      <c r="L22" s="58">
        <v>940.97</v>
      </c>
      <c r="M22" s="61">
        <v>978.64</v>
      </c>
      <c r="N22" s="34"/>
      <c r="ID22"/>
      <c r="IE22"/>
      <c r="IF22"/>
      <c r="IG22"/>
      <c r="IH22"/>
      <c r="II22"/>
    </row>
    <row r="23" spans="1:243" ht="5.25" customHeight="1">
      <c r="A23" s="1"/>
      <c r="B23" s="265"/>
      <c r="C23" s="266"/>
      <c r="D23" s="264"/>
      <c r="E23" s="119"/>
      <c r="F23" s="119"/>
      <c r="G23" s="121"/>
      <c r="H23" s="130"/>
      <c r="I23" s="29"/>
      <c r="J23" s="31"/>
      <c r="K23" s="31"/>
      <c r="L23" s="30"/>
      <c r="M23" s="31"/>
      <c r="N23" s="34"/>
      <c r="ID23"/>
      <c r="IE23"/>
      <c r="IF23"/>
      <c r="IG23"/>
      <c r="IH23"/>
      <c r="II23"/>
    </row>
    <row r="24" spans="1:243" ht="37.5" customHeight="1" thickBot="1">
      <c r="A24" s="1"/>
      <c r="B24" s="197" t="s">
        <v>28</v>
      </c>
      <c r="C24" s="1"/>
      <c r="D24" s="1"/>
      <c r="E24" s="1"/>
      <c r="F24" s="1"/>
      <c r="G24" s="1"/>
      <c r="H24" s="9"/>
      <c r="I24" s="1"/>
      <c r="J24" s="1"/>
      <c r="K24" s="1"/>
      <c r="L24" s="1"/>
      <c r="M24" s="1"/>
      <c r="N24" s="1"/>
    </row>
    <row r="25" spans="1:243" ht="30.75" customHeight="1" thickBot="1">
      <c r="A25" s="1"/>
      <c r="B25" s="137" t="s">
        <v>0</v>
      </c>
      <c r="C25" s="138" t="s">
        <v>1</v>
      </c>
      <c r="D25" s="139" t="s">
        <v>2</v>
      </c>
      <c r="E25" s="139" t="s">
        <v>35</v>
      </c>
      <c r="F25" s="139" t="s">
        <v>3</v>
      </c>
      <c r="G25" s="141" t="s">
        <v>4</v>
      </c>
      <c r="H25" s="131" t="s">
        <v>22</v>
      </c>
      <c r="I25" s="15"/>
      <c r="J25" s="38" t="s">
        <v>31</v>
      </c>
      <c r="K25" s="36" t="s">
        <v>32</v>
      </c>
      <c r="L25" s="53" t="s">
        <v>33</v>
      </c>
      <c r="M25" s="59" t="s">
        <v>39</v>
      </c>
      <c r="N25" s="1"/>
      <c r="IG25"/>
      <c r="IH25"/>
      <c r="II25"/>
    </row>
    <row r="26" spans="1:243" ht="15.75" customHeight="1">
      <c r="A26" s="1"/>
      <c r="B26" s="115">
        <v>1</v>
      </c>
      <c r="C26" s="110" t="s">
        <v>40</v>
      </c>
      <c r="D26" s="99" t="s">
        <v>70</v>
      </c>
      <c r="E26" s="96" t="s">
        <v>37</v>
      </c>
      <c r="F26" s="97">
        <v>404</v>
      </c>
      <c r="G26" s="127" t="s">
        <v>68</v>
      </c>
      <c r="H26" s="234">
        <f>J26+L26+M26</f>
        <v>3144.13</v>
      </c>
      <c r="I26" s="29"/>
      <c r="J26" s="50">
        <v>1049.04</v>
      </c>
      <c r="K26" s="157">
        <v>1036.17</v>
      </c>
      <c r="L26" s="54">
        <v>1045.92</v>
      </c>
      <c r="M26" s="60">
        <v>1049.17</v>
      </c>
      <c r="N26" s="34"/>
      <c r="ID26"/>
      <c r="IE26"/>
      <c r="IF26"/>
      <c r="IG26"/>
      <c r="IH26"/>
      <c r="II26"/>
    </row>
    <row r="27" spans="1:243" ht="15.75" customHeight="1">
      <c r="A27" s="1"/>
      <c r="B27" s="116">
        <v>2</v>
      </c>
      <c r="C27" s="111" t="s">
        <v>15</v>
      </c>
      <c r="D27" s="92"/>
      <c r="E27" s="87" t="s">
        <v>38</v>
      </c>
      <c r="F27" s="32">
        <v>132</v>
      </c>
      <c r="G27" s="244" t="s">
        <v>8</v>
      </c>
      <c r="H27" s="235">
        <f>K27+L27+M27</f>
        <v>2965.1800000000003</v>
      </c>
      <c r="I27" s="29"/>
      <c r="J27" s="39">
        <v>979.8</v>
      </c>
      <c r="K27" s="42">
        <v>1001.83</v>
      </c>
      <c r="L27" s="55">
        <v>980.57</v>
      </c>
      <c r="M27" s="47">
        <v>982.78</v>
      </c>
      <c r="N27" s="34"/>
      <c r="ID27"/>
      <c r="IE27"/>
      <c r="IF27"/>
      <c r="IG27"/>
      <c r="IH27"/>
      <c r="II27"/>
    </row>
    <row r="28" spans="1:243" ht="15.75" customHeight="1">
      <c r="A28" s="1"/>
      <c r="B28" s="116">
        <v>3</v>
      </c>
      <c r="C28" s="111" t="s">
        <v>47</v>
      </c>
      <c r="D28" s="64"/>
      <c r="E28" s="91" t="s">
        <v>36</v>
      </c>
      <c r="F28" s="93">
        <v>853</v>
      </c>
      <c r="G28" s="117" t="s">
        <v>61</v>
      </c>
      <c r="H28" s="235">
        <f>J28+L28+M28</f>
        <v>2889.4500000000003</v>
      </c>
      <c r="I28" s="29"/>
      <c r="J28" s="44">
        <v>971.17</v>
      </c>
      <c r="K28" s="37">
        <v>927.2</v>
      </c>
      <c r="L28" s="55">
        <v>950.21</v>
      </c>
      <c r="M28" s="47">
        <v>968.07</v>
      </c>
      <c r="N28" s="34"/>
      <c r="ID28"/>
      <c r="IE28"/>
      <c r="IF28"/>
      <c r="IG28"/>
      <c r="IH28"/>
      <c r="II28"/>
    </row>
    <row r="29" spans="1:243" ht="15.75" customHeight="1">
      <c r="A29" s="1"/>
      <c r="B29" s="112">
        <v>4</v>
      </c>
      <c r="C29" s="108" t="s">
        <v>46</v>
      </c>
      <c r="D29" s="160" t="s">
        <v>69</v>
      </c>
      <c r="E29" s="91" t="s">
        <v>38</v>
      </c>
      <c r="F29" s="93">
        <v>1547</v>
      </c>
      <c r="G29" s="117" t="s">
        <v>62</v>
      </c>
      <c r="H29" s="235">
        <f>J29+K29+L29</f>
        <v>2878.63</v>
      </c>
      <c r="I29" s="29"/>
      <c r="J29" s="44">
        <v>943.09</v>
      </c>
      <c r="K29" s="42">
        <v>962.01</v>
      </c>
      <c r="L29" s="55">
        <v>973.53</v>
      </c>
      <c r="M29" s="175">
        <v>908.09</v>
      </c>
      <c r="N29" s="34"/>
      <c r="ID29"/>
      <c r="IE29"/>
      <c r="IF29"/>
      <c r="IG29"/>
      <c r="IH29"/>
      <c r="II29"/>
    </row>
    <row r="30" spans="1:243" ht="15.75" customHeight="1" thickBot="1">
      <c r="A30" s="1"/>
      <c r="B30" s="113">
        <v>5</v>
      </c>
      <c r="C30" s="114" t="s">
        <v>29</v>
      </c>
      <c r="D30" s="159"/>
      <c r="E30" s="98" t="s">
        <v>38</v>
      </c>
      <c r="F30" s="109">
        <v>132</v>
      </c>
      <c r="G30" s="238" t="s">
        <v>8</v>
      </c>
      <c r="H30" s="236">
        <f>J30+K30+L30</f>
        <v>2752.68</v>
      </c>
      <c r="I30" s="29"/>
      <c r="J30" s="46">
        <v>910.17</v>
      </c>
      <c r="K30" s="45">
        <v>917.16</v>
      </c>
      <c r="L30" s="57">
        <v>925.35</v>
      </c>
      <c r="M30" s="125">
        <v>692.16</v>
      </c>
      <c r="N30" s="34"/>
      <c r="ID30"/>
      <c r="IE30"/>
      <c r="IF30"/>
      <c r="IG30"/>
      <c r="IH30"/>
      <c r="II30"/>
    </row>
    <row r="31" spans="1:243" ht="4.5" customHeight="1">
      <c r="A31" s="1"/>
      <c r="B31" s="119"/>
      <c r="C31" s="120"/>
      <c r="D31" s="129"/>
      <c r="E31" s="119"/>
      <c r="F31" s="128"/>
      <c r="G31" s="29"/>
      <c r="H31" s="130"/>
      <c r="I31" s="29"/>
      <c r="J31" s="31"/>
      <c r="K31" s="31"/>
      <c r="L31" s="31"/>
      <c r="M31" s="30"/>
      <c r="N31" s="34"/>
      <c r="ID31"/>
      <c r="IE31"/>
      <c r="IF31"/>
      <c r="IG31"/>
      <c r="IH31"/>
      <c r="II31"/>
    </row>
    <row r="32" spans="1:243" ht="37.5" customHeight="1" thickBot="1">
      <c r="A32" s="1"/>
      <c r="B32" s="197" t="s">
        <v>54</v>
      </c>
      <c r="C32" s="1"/>
      <c r="D32" s="1"/>
      <c r="E32" s="1"/>
      <c r="F32" s="1"/>
      <c r="G32" s="1"/>
      <c r="H32" s="9"/>
      <c r="I32" s="1"/>
      <c r="J32" s="1"/>
      <c r="K32" s="8"/>
      <c r="L32" s="1"/>
      <c r="M32" s="1"/>
      <c r="N32" s="1"/>
    </row>
    <row r="33" spans="1:243" ht="25.5" customHeight="1" thickBot="1">
      <c r="A33" s="1"/>
      <c r="B33" s="131" t="s">
        <v>0</v>
      </c>
      <c r="C33" s="140" t="s">
        <v>1</v>
      </c>
      <c r="D33" s="139" t="s">
        <v>2</v>
      </c>
      <c r="E33" s="139" t="s">
        <v>35</v>
      </c>
      <c r="F33" s="139" t="s">
        <v>3</v>
      </c>
      <c r="G33" s="141" t="s">
        <v>4</v>
      </c>
      <c r="H33" s="131" t="s">
        <v>23</v>
      </c>
      <c r="I33" s="1"/>
      <c r="J33" s="38" t="s">
        <v>31</v>
      </c>
      <c r="K33" s="36" t="s">
        <v>32</v>
      </c>
      <c r="L33" s="255" t="s">
        <v>33</v>
      </c>
      <c r="M33" s="59" t="s">
        <v>39</v>
      </c>
      <c r="HY33"/>
      <c r="HZ33"/>
      <c r="IA33"/>
      <c r="IB33"/>
      <c r="IC33"/>
      <c r="ID33"/>
      <c r="IE33"/>
      <c r="IF33"/>
      <c r="IG33"/>
      <c r="IH33"/>
      <c r="II33"/>
    </row>
    <row r="34" spans="1:243" ht="15.75" customHeight="1">
      <c r="A34" s="1"/>
      <c r="B34" s="77">
        <v>1</v>
      </c>
      <c r="C34" s="161" t="s">
        <v>50</v>
      </c>
      <c r="D34" s="163" t="s">
        <v>69</v>
      </c>
      <c r="E34" s="201" t="s">
        <v>64</v>
      </c>
      <c r="F34" s="182">
        <v>677</v>
      </c>
      <c r="G34" s="252" t="s">
        <v>57</v>
      </c>
      <c r="H34" s="234">
        <f>J34+K34+M34</f>
        <v>3063.4</v>
      </c>
      <c r="I34" s="1"/>
      <c r="J34" s="50">
        <v>1017.71</v>
      </c>
      <c r="K34" s="48">
        <v>1026.06</v>
      </c>
      <c r="L34" s="95">
        <v>984.25</v>
      </c>
      <c r="M34" s="60">
        <v>1019.63</v>
      </c>
      <c r="N34" s="35"/>
      <c r="HY34"/>
      <c r="HZ34"/>
      <c r="IA34"/>
      <c r="IB34"/>
      <c r="IC34"/>
      <c r="ID34"/>
      <c r="IE34"/>
      <c r="IF34"/>
      <c r="IG34"/>
      <c r="IH34"/>
      <c r="II34"/>
    </row>
    <row r="35" spans="1:243" ht="15.75" customHeight="1">
      <c r="A35" s="1"/>
      <c r="B35" s="81">
        <v>2</v>
      </c>
      <c r="C35" s="68" t="s">
        <v>49</v>
      </c>
      <c r="D35" s="3" t="s">
        <v>69</v>
      </c>
      <c r="E35" s="5" t="s">
        <v>37</v>
      </c>
      <c r="F35" s="4">
        <v>806</v>
      </c>
      <c r="G35" s="245" t="s">
        <v>58</v>
      </c>
      <c r="H35" s="235">
        <f>J35+L35+M35</f>
        <v>3055.67</v>
      </c>
      <c r="I35" s="1"/>
      <c r="J35" s="44">
        <v>1009.06</v>
      </c>
      <c r="K35" s="37">
        <v>973.95</v>
      </c>
      <c r="L35" s="43">
        <v>1037.58</v>
      </c>
      <c r="M35" s="47">
        <v>1009.03</v>
      </c>
      <c r="N35" s="35"/>
      <c r="HY35"/>
      <c r="HZ35"/>
      <c r="IA35"/>
      <c r="IB35"/>
      <c r="IC35"/>
      <c r="ID35"/>
      <c r="IE35"/>
      <c r="IF35"/>
      <c r="IG35"/>
      <c r="IH35"/>
      <c r="II35"/>
    </row>
    <row r="36" spans="1:243" ht="15.75" customHeight="1">
      <c r="A36" s="1"/>
      <c r="B36" s="81">
        <v>3</v>
      </c>
      <c r="C36" s="162" t="s">
        <v>48</v>
      </c>
      <c r="D36" s="5" t="s">
        <v>69</v>
      </c>
      <c r="E36" s="5" t="s">
        <v>66</v>
      </c>
      <c r="F36" s="4">
        <v>107</v>
      </c>
      <c r="G36" s="245" t="s">
        <v>65</v>
      </c>
      <c r="H36" s="235">
        <f>J36+K36+M36</f>
        <v>2916.35</v>
      </c>
      <c r="I36" s="1"/>
      <c r="J36" s="44">
        <v>973.25</v>
      </c>
      <c r="K36" s="42">
        <v>1000</v>
      </c>
      <c r="L36" s="40">
        <v>943.04</v>
      </c>
      <c r="M36" s="47">
        <v>943.1</v>
      </c>
      <c r="N36" s="35"/>
      <c r="HY36"/>
      <c r="HZ36"/>
      <c r="IA36"/>
      <c r="IB36"/>
      <c r="IC36"/>
      <c r="ID36"/>
      <c r="IE36"/>
      <c r="IF36"/>
      <c r="IG36"/>
      <c r="IH36"/>
      <c r="II36"/>
    </row>
    <row r="37" spans="1:243" ht="15.75" customHeight="1">
      <c r="A37" s="1"/>
      <c r="B37" s="82">
        <v>4</v>
      </c>
      <c r="C37" s="68" t="s">
        <v>51</v>
      </c>
      <c r="D37" s="3"/>
      <c r="E37" s="5" t="s">
        <v>67</v>
      </c>
      <c r="F37" s="4">
        <v>239</v>
      </c>
      <c r="G37" s="224" t="s">
        <v>59</v>
      </c>
      <c r="H37" s="235">
        <f>K37+L37+M37</f>
        <v>2879.7400000000002</v>
      </c>
      <c r="I37" s="1"/>
      <c r="J37" s="39">
        <v>876.91</v>
      </c>
      <c r="K37" s="42">
        <v>970.23</v>
      </c>
      <c r="L37" s="43">
        <v>978.19</v>
      </c>
      <c r="M37" s="47">
        <v>931.32</v>
      </c>
      <c r="N37" s="35"/>
      <c r="HY37"/>
      <c r="HZ37"/>
      <c r="IA37"/>
      <c r="IB37"/>
      <c r="IC37"/>
      <c r="ID37"/>
      <c r="IE37"/>
      <c r="IF37"/>
      <c r="IG37"/>
      <c r="IH37"/>
      <c r="II37"/>
    </row>
    <row r="38" spans="1:243" ht="15.75" customHeight="1" thickBot="1">
      <c r="A38" s="11"/>
      <c r="B38" s="83">
        <v>5</v>
      </c>
      <c r="C38" s="84" t="s">
        <v>52</v>
      </c>
      <c r="D38" s="85"/>
      <c r="E38" s="202" t="s">
        <v>36</v>
      </c>
      <c r="F38" s="203">
        <v>853</v>
      </c>
      <c r="G38" s="253" t="s">
        <v>61</v>
      </c>
      <c r="H38" s="256">
        <f>J38+K38+M38</f>
        <v>2762.35</v>
      </c>
      <c r="I38" s="1"/>
      <c r="J38" s="46">
        <v>946.07</v>
      </c>
      <c r="K38" s="45">
        <v>844.92</v>
      </c>
      <c r="L38" s="167">
        <v>835.16</v>
      </c>
      <c r="M38" s="61">
        <v>971.36</v>
      </c>
      <c r="N38" s="35"/>
      <c r="HY38"/>
      <c r="HZ38"/>
      <c r="IA38"/>
      <c r="IB38"/>
      <c r="IC38"/>
      <c r="ID38"/>
      <c r="IE38"/>
      <c r="IF38"/>
      <c r="IG38"/>
      <c r="IH38"/>
      <c r="II38"/>
    </row>
    <row r="39" spans="1:243" ht="15.75" customHeight="1" thickBot="1">
      <c r="A39" s="11"/>
      <c r="B39" s="204">
        <v>6</v>
      </c>
      <c r="C39" s="205" t="s">
        <v>53</v>
      </c>
      <c r="D39" s="206"/>
      <c r="E39" s="207" t="s">
        <v>64</v>
      </c>
      <c r="F39" s="208">
        <v>963</v>
      </c>
      <c r="G39" s="254" t="s">
        <v>60</v>
      </c>
      <c r="H39" s="257">
        <f>K39+L39</f>
        <v>1654.74</v>
      </c>
      <c r="I39" s="1"/>
      <c r="J39" s="218">
        <v>652.13</v>
      </c>
      <c r="K39" s="219">
        <v>797.77</v>
      </c>
      <c r="L39" s="220">
        <v>856.97</v>
      </c>
      <c r="M39" s="30"/>
      <c r="N39" s="35"/>
      <c r="HY39"/>
      <c r="HZ39"/>
      <c r="IA39"/>
      <c r="IB39"/>
      <c r="IC39"/>
      <c r="ID39"/>
      <c r="IE39"/>
      <c r="IF39"/>
      <c r="IG39"/>
      <c r="IH39"/>
      <c r="II39"/>
    </row>
    <row r="40" spans="1:243" ht="5.25" customHeight="1">
      <c r="A40" s="1"/>
      <c r="B40" s="119"/>
      <c r="C40" s="120"/>
      <c r="D40" s="129"/>
      <c r="E40" s="119"/>
      <c r="F40" s="128"/>
      <c r="G40" s="29"/>
      <c r="H40" s="130"/>
      <c r="I40" s="1"/>
      <c r="J40" s="30"/>
      <c r="K40" s="31"/>
      <c r="L40" s="31"/>
      <c r="M40" s="30"/>
      <c r="N40" s="35"/>
      <c r="HY40"/>
      <c r="HZ40"/>
      <c r="IA40"/>
      <c r="IB40"/>
      <c r="IC40"/>
      <c r="ID40"/>
      <c r="IE40"/>
      <c r="IF40"/>
      <c r="IG40"/>
      <c r="IH40"/>
      <c r="II40"/>
    </row>
    <row r="41" spans="1:243" ht="34.5" customHeight="1" thickBot="1">
      <c r="A41" s="1"/>
      <c r="B41" s="6" t="s">
        <v>71</v>
      </c>
      <c r="C41" s="1"/>
      <c r="D41" s="1"/>
      <c r="E41" s="1"/>
      <c r="F41" s="1"/>
      <c r="G41" s="1"/>
      <c r="H41" s="9"/>
      <c r="I41" s="1"/>
      <c r="J41" s="1"/>
    </row>
    <row r="42" spans="1:243" ht="24.75" customHeight="1" thickBot="1">
      <c r="A42" s="1"/>
      <c r="B42" s="23" t="s">
        <v>0</v>
      </c>
      <c r="C42" s="183" t="s">
        <v>1</v>
      </c>
      <c r="D42" s="184" t="s">
        <v>2</v>
      </c>
      <c r="E42" s="184" t="s">
        <v>35</v>
      </c>
      <c r="F42" s="184" t="s">
        <v>3</v>
      </c>
      <c r="G42" s="240" t="s">
        <v>4</v>
      </c>
      <c r="H42" s="242" t="s">
        <v>5</v>
      </c>
      <c r="I42" s="241"/>
      <c r="J42" s="38" t="s">
        <v>31</v>
      </c>
      <c r="K42" s="36" t="s">
        <v>32</v>
      </c>
      <c r="L42" s="53" t="s">
        <v>33</v>
      </c>
      <c r="M42" s="59" t="s">
        <v>39</v>
      </c>
    </row>
    <row r="43" spans="1:243" ht="15.75" customHeight="1">
      <c r="A43" s="1"/>
      <c r="B43" s="189">
        <v>1</v>
      </c>
      <c r="C43" s="185" t="s">
        <v>12</v>
      </c>
      <c r="D43" s="67"/>
      <c r="E43" s="105" t="s">
        <v>37</v>
      </c>
      <c r="F43" s="105">
        <v>323</v>
      </c>
      <c r="G43" s="155" t="s">
        <v>43</v>
      </c>
      <c r="H43" s="235">
        <f>J43+K43+L43</f>
        <v>3374.5699999999997</v>
      </c>
      <c r="I43" s="239"/>
      <c r="J43" s="50">
        <v>1105.8599999999999</v>
      </c>
      <c r="K43" s="48">
        <v>1093.8</v>
      </c>
      <c r="L43" s="80">
        <v>1174.9100000000001</v>
      </c>
      <c r="M43" s="194">
        <v>1080.07</v>
      </c>
      <c r="N43" s="9"/>
      <c r="IG43"/>
      <c r="IH43"/>
      <c r="II43"/>
    </row>
    <row r="44" spans="1:243" ht="15.75" customHeight="1">
      <c r="A44" s="1"/>
      <c r="B44" s="190">
        <v>2</v>
      </c>
      <c r="C44" s="186" t="s">
        <v>16</v>
      </c>
      <c r="D44" s="64"/>
      <c r="E44" s="91" t="s">
        <v>36</v>
      </c>
      <c r="F44" s="93">
        <v>853</v>
      </c>
      <c r="G44" s="222" t="s">
        <v>61</v>
      </c>
      <c r="H44" s="235">
        <f>J44+K44+L44</f>
        <v>3134.42</v>
      </c>
      <c r="I44" s="74"/>
      <c r="J44" s="44">
        <v>1037.57</v>
      </c>
      <c r="K44" s="42">
        <v>1063.0899999999999</v>
      </c>
      <c r="L44" s="43">
        <v>1033.76</v>
      </c>
      <c r="M44" s="195">
        <v>996.5</v>
      </c>
      <c r="N44" s="9"/>
      <c r="IG44"/>
      <c r="IH44"/>
      <c r="II44"/>
    </row>
    <row r="45" spans="1:243" ht="15.75" customHeight="1">
      <c r="A45" s="1"/>
      <c r="B45" s="190">
        <v>3</v>
      </c>
      <c r="C45" s="187" t="s">
        <v>17</v>
      </c>
      <c r="D45" s="101"/>
      <c r="E45" s="209" t="s">
        <v>36</v>
      </c>
      <c r="F45" s="210">
        <v>970</v>
      </c>
      <c r="G45" s="211" t="s">
        <v>9</v>
      </c>
      <c r="H45" s="235">
        <f>J45+K45+L45</f>
        <v>3024.1</v>
      </c>
      <c r="I45" s="74"/>
      <c r="J45" s="44">
        <v>994.18</v>
      </c>
      <c r="K45" s="42">
        <v>1017.35</v>
      </c>
      <c r="L45" s="43">
        <v>1012.57</v>
      </c>
      <c r="M45" s="195">
        <v>912.92</v>
      </c>
      <c r="N45" s="9"/>
      <c r="IG45"/>
      <c r="IH45"/>
      <c r="II45"/>
    </row>
    <row r="46" spans="1:243" ht="15.75" customHeight="1">
      <c r="A46" s="1"/>
      <c r="B46" s="191">
        <v>4</v>
      </c>
      <c r="C46" s="186" t="s">
        <v>11</v>
      </c>
      <c r="D46" s="64"/>
      <c r="E46" s="102" t="s">
        <v>36</v>
      </c>
      <c r="F46" s="102">
        <v>393</v>
      </c>
      <c r="G46" s="237" t="s">
        <v>6</v>
      </c>
      <c r="H46" s="235">
        <f>J46+K46+L46</f>
        <v>2903.87</v>
      </c>
      <c r="I46" s="74"/>
      <c r="J46" s="44">
        <v>978.92</v>
      </c>
      <c r="K46" s="42">
        <v>946.8</v>
      </c>
      <c r="L46" s="43">
        <v>978.15</v>
      </c>
      <c r="M46" s="195">
        <v>911.81</v>
      </c>
      <c r="N46" s="9"/>
      <c r="IG46"/>
      <c r="IH46"/>
      <c r="II46"/>
    </row>
    <row r="47" spans="1:243" ht="15.75" customHeight="1" thickBot="1">
      <c r="A47" s="1"/>
      <c r="B47" s="192">
        <v>5</v>
      </c>
      <c r="C47" s="188" t="s">
        <v>24</v>
      </c>
      <c r="D47" s="69" t="s">
        <v>69</v>
      </c>
      <c r="E47" s="98" t="s">
        <v>36</v>
      </c>
      <c r="F47" s="109">
        <v>113</v>
      </c>
      <c r="G47" s="238" t="s">
        <v>10</v>
      </c>
      <c r="H47" s="236">
        <f>J47+K47+M47</f>
        <v>2896.6</v>
      </c>
      <c r="I47" s="74"/>
      <c r="J47" s="46">
        <v>994.41</v>
      </c>
      <c r="K47" s="45">
        <v>978.75</v>
      </c>
      <c r="L47" s="167">
        <v>915.54</v>
      </c>
      <c r="M47" s="196">
        <v>923.44</v>
      </c>
      <c r="N47" s="9"/>
      <c r="IG47"/>
      <c r="IH47"/>
      <c r="II47"/>
    </row>
    <row r="48" spans="1:243" ht="15.75" customHeight="1">
      <c r="A48" s="1"/>
      <c r="B48" s="72">
        <v>6</v>
      </c>
      <c r="C48" s="135" t="s">
        <v>40</v>
      </c>
      <c r="D48" s="86" t="s">
        <v>70</v>
      </c>
      <c r="E48" s="209" t="s">
        <v>37</v>
      </c>
      <c r="F48" s="210">
        <v>404</v>
      </c>
      <c r="G48" s="243" t="s">
        <v>68</v>
      </c>
      <c r="H48" s="234">
        <f t="shared" ref="H48:H53" si="2">(J48+K48+L48)-MIN(J48:L48)</f>
        <v>1785.3400000000001</v>
      </c>
      <c r="I48" s="74"/>
      <c r="J48" s="153">
        <v>868.46</v>
      </c>
      <c r="K48" s="49">
        <v>900.24</v>
      </c>
      <c r="L48" s="193">
        <v>885.1</v>
      </c>
      <c r="M48" s="1"/>
      <c r="N48" s="9"/>
      <c r="IG48"/>
      <c r="IH48"/>
      <c r="II48"/>
    </row>
    <row r="49" spans="1:243" ht="15.75" customHeight="1">
      <c r="A49" s="1"/>
      <c r="B49" s="73">
        <v>7</v>
      </c>
      <c r="C49" s="133" t="s">
        <v>14</v>
      </c>
      <c r="D49" s="64"/>
      <c r="E49" s="63" t="s">
        <v>37</v>
      </c>
      <c r="F49" s="4">
        <v>362</v>
      </c>
      <c r="G49" s="224" t="s">
        <v>7</v>
      </c>
      <c r="H49" s="235">
        <f t="shared" si="2"/>
        <v>1766.8899999999999</v>
      </c>
      <c r="I49" s="74"/>
      <c r="J49" s="44">
        <v>889.08</v>
      </c>
      <c r="K49" s="42">
        <v>877.81</v>
      </c>
      <c r="L49" s="40">
        <v>871.25</v>
      </c>
      <c r="M49" s="1"/>
      <c r="N49" s="9"/>
      <c r="IG49"/>
      <c r="IH49"/>
      <c r="II49"/>
    </row>
    <row r="50" spans="1:243" ht="15.75" customHeight="1">
      <c r="A50" s="1"/>
      <c r="B50" s="145">
        <v>8</v>
      </c>
      <c r="C50" s="135" t="s">
        <v>41</v>
      </c>
      <c r="D50" s="64"/>
      <c r="E50" s="63" t="s">
        <v>38</v>
      </c>
      <c r="F50" s="4">
        <v>52</v>
      </c>
      <c r="G50" s="224" t="s">
        <v>42</v>
      </c>
      <c r="H50" s="235">
        <f t="shared" si="2"/>
        <v>1727.6999999999998</v>
      </c>
      <c r="I50" s="74"/>
      <c r="J50" s="44">
        <v>831.91</v>
      </c>
      <c r="K50" s="42">
        <v>861.19</v>
      </c>
      <c r="L50" s="40">
        <v>866.51</v>
      </c>
      <c r="M50" s="1"/>
      <c r="N50" s="9"/>
      <c r="IG50"/>
      <c r="IH50"/>
      <c r="II50"/>
    </row>
    <row r="51" spans="1:243" ht="15.75" customHeight="1">
      <c r="A51" s="1"/>
      <c r="B51" s="72">
        <v>9</v>
      </c>
      <c r="C51" s="134" t="s">
        <v>18</v>
      </c>
      <c r="D51" s="86" t="s">
        <v>70</v>
      </c>
      <c r="E51" s="87" t="s">
        <v>38</v>
      </c>
      <c r="F51" s="33">
        <v>132</v>
      </c>
      <c r="G51" s="223" t="s">
        <v>8</v>
      </c>
      <c r="H51" s="235">
        <f t="shared" si="2"/>
        <v>1693.98</v>
      </c>
      <c r="I51" s="226"/>
      <c r="J51" s="39">
        <v>818.86</v>
      </c>
      <c r="K51" s="42">
        <v>851.13</v>
      </c>
      <c r="L51" s="43">
        <v>842.85</v>
      </c>
      <c r="M51" s="1"/>
      <c r="N51" s="9"/>
      <c r="IG51"/>
      <c r="IH51"/>
      <c r="II51"/>
    </row>
    <row r="52" spans="1:243" ht="15.75" customHeight="1">
      <c r="A52" s="1"/>
      <c r="B52" s="73">
        <v>10</v>
      </c>
      <c r="C52" s="132" t="s">
        <v>26</v>
      </c>
      <c r="D52" s="64" t="s">
        <v>69</v>
      </c>
      <c r="E52" s="63" t="s">
        <v>37</v>
      </c>
      <c r="F52" s="93">
        <v>362</v>
      </c>
      <c r="G52" s="222" t="s">
        <v>7</v>
      </c>
      <c r="H52" s="235">
        <f t="shared" si="2"/>
        <v>1657.52</v>
      </c>
      <c r="I52" s="74"/>
      <c r="J52" s="44">
        <v>113.22</v>
      </c>
      <c r="K52" s="42">
        <v>796.46</v>
      </c>
      <c r="L52" s="40">
        <v>861.06</v>
      </c>
      <c r="M52" s="1"/>
      <c r="N52" s="9"/>
      <c r="IG52"/>
      <c r="IH52"/>
      <c r="II52"/>
    </row>
    <row r="53" spans="1:243" ht="15.75" customHeight="1" thickBot="1">
      <c r="A53" s="1"/>
      <c r="B53" s="212">
        <v>11</v>
      </c>
      <c r="C53" s="213" t="s">
        <v>50</v>
      </c>
      <c r="D53" s="69" t="s">
        <v>69</v>
      </c>
      <c r="E53" s="214" t="s">
        <v>64</v>
      </c>
      <c r="F53" s="170">
        <v>677</v>
      </c>
      <c r="G53" s="225" t="s">
        <v>57</v>
      </c>
      <c r="H53" s="236">
        <f t="shared" si="2"/>
        <v>1466.4799999999998</v>
      </c>
      <c r="I53" s="74"/>
      <c r="J53" s="46">
        <v>709.57</v>
      </c>
      <c r="K53" s="45">
        <v>431.41</v>
      </c>
      <c r="L53" s="167">
        <v>756.91</v>
      </c>
      <c r="M53" s="1"/>
      <c r="N53" s="9"/>
      <c r="IG53"/>
      <c r="IH53"/>
      <c r="II53"/>
    </row>
    <row r="54" spans="1:243" ht="5.25" customHeight="1">
      <c r="A54" s="1"/>
      <c r="B54" s="119"/>
      <c r="C54" s="120"/>
      <c r="D54" s="264"/>
      <c r="E54" s="119"/>
      <c r="F54" s="128"/>
      <c r="G54" s="29"/>
      <c r="H54" s="130"/>
      <c r="I54" s="74"/>
      <c r="J54" s="31"/>
      <c r="K54" s="31"/>
      <c r="L54" s="30"/>
      <c r="M54" s="1"/>
      <c r="N54" s="9"/>
      <c r="IG54"/>
      <c r="IH54"/>
      <c r="II54"/>
    </row>
    <row r="55" spans="1:243" s="22" customFormat="1" ht="34.5" customHeight="1" thickBot="1">
      <c r="A55" s="20"/>
      <c r="B55" s="6" t="s">
        <v>72</v>
      </c>
      <c r="C55" s="14"/>
      <c r="D55" s="14"/>
      <c r="E55" s="16"/>
      <c r="F55" s="17"/>
      <c r="G55" s="16"/>
      <c r="H55" s="20"/>
      <c r="I55" s="20"/>
      <c r="J55" s="20"/>
      <c r="K55" s="20"/>
      <c r="L55" s="20"/>
      <c r="M55" s="20"/>
      <c r="N55" s="20"/>
      <c r="O55" s="7"/>
      <c r="P55" s="7"/>
      <c r="Q55" s="7"/>
      <c r="R55" s="7"/>
      <c r="S55" s="7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</row>
    <row r="56" spans="1:243" s="19" customFormat="1" ht="30.75" customHeight="1" thickBot="1">
      <c r="A56" s="74"/>
      <c r="B56" s="227" t="s">
        <v>0</v>
      </c>
      <c r="C56" s="228" t="s">
        <v>1</v>
      </c>
      <c r="D56" s="229" t="s">
        <v>2</v>
      </c>
      <c r="E56" s="229" t="s">
        <v>35</v>
      </c>
      <c r="F56" s="229" t="s">
        <v>3</v>
      </c>
      <c r="G56" s="233" t="s">
        <v>4</v>
      </c>
      <c r="H56" s="131" t="s">
        <v>22</v>
      </c>
      <c r="J56" s="38" t="s">
        <v>31</v>
      </c>
      <c r="K56" s="36" t="s">
        <v>32</v>
      </c>
      <c r="L56" s="255" t="s">
        <v>33</v>
      </c>
      <c r="M56" s="261" t="s">
        <v>39</v>
      </c>
      <c r="N56" s="7"/>
      <c r="O56" s="7"/>
      <c r="P56" s="7"/>
      <c r="Q56" s="7"/>
      <c r="R56" s="7"/>
      <c r="S56" s="7"/>
      <c r="T56" s="51"/>
      <c r="U56" s="51"/>
      <c r="V56" s="7"/>
      <c r="Y56" s="15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</row>
    <row r="57" spans="1:243" s="19" customFormat="1" ht="15.75" customHeight="1">
      <c r="A57" s="74"/>
      <c r="B57" s="115">
        <v>1</v>
      </c>
      <c r="C57" s="169" t="s">
        <v>24</v>
      </c>
      <c r="D57" s="86" t="s">
        <v>69</v>
      </c>
      <c r="E57" s="215" t="s">
        <v>36</v>
      </c>
      <c r="F57" s="216">
        <v>113</v>
      </c>
      <c r="G57" s="221" t="s">
        <v>10</v>
      </c>
      <c r="H57" s="234">
        <f>J57+K57+M57</f>
        <v>2896.6</v>
      </c>
      <c r="I57" s="74"/>
      <c r="J57" s="50">
        <v>994.41</v>
      </c>
      <c r="K57" s="48">
        <v>978.75</v>
      </c>
      <c r="L57" s="95">
        <v>915.54</v>
      </c>
      <c r="M57" s="262">
        <v>923.44</v>
      </c>
      <c r="O57" s="7"/>
      <c r="P57" s="7"/>
      <c r="Q57" s="7"/>
      <c r="R57" s="7"/>
      <c r="S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</row>
    <row r="58" spans="1:243" s="19" customFormat="1" ht="15.75" customHeight="1">
      <c r="A58" s="74"/>
      <c r="B58" s="116">
        <v>2</v>
      </c>
      <c r="C58" s="168" t="s">
        <v>40</v>
      </c>
      <c r="D58" s="64" t="s">
        <v>70</v>
      </c>
      <c r="E58" s="91" t="s">
        <v>37</v>
      </c>
      <c r="F58" s="93">
        <v>404</v>
      </c>
      <c r="G58" s="222" t="s">
        <v>68</v>
      </c>
      <c r="H58" s="235">
        <f>(J58+K58+L58)-MIN(J58:L58)</f>
        <v>1785.3400000000001</v>
      </c>
      <c r="I58" s="74"/>
      <c r="J58" s="39">
        <v>868.46</v>
      </c>
      <c r="K58" s="42">
        <v>900.24</v>
      </c>
      <c r="L58" s="43">
        <v>885.1</v>
      </c>
      <c r="M58" s="263" t="s">
        <v>56</v>
      </c>
      <c r="O58" s="7"/>
      <c r="P58" s="7"/>
      <c r="Q58" s="7"/>
      <c r="R58" s="7"/>
      <c r="S58" s="7"/>
      <c r="AA58" s="31"/>
      <c r="AB58" s="31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</row>
    <row r="59" spans="1:243" s="19" customFormat="1" ht="15.75" customHeight="1">
      <c r="A59" s="74"/>
      <c r="B59" s="116">
        <v>3</v>
      </c>
      <c r="C59" s="169" t="s">
        <v>18</v>
      </c>
      <c r="D59" s="86" t="s">
        <v>70</v>
      </c>
      <c r="E59" s="87" t="s">
        <v>38</v>
      </c>
      <c r="F59" s="33">
        <v>132</v>
      </c>
      <c r="G59" s="223" t="s">
        <v>8</v>
      </c>
      <c r="H59" s="235">
        <f>(J59+K59+L59)-MIN(J59:L59)</f>
        <v>1693.98</v>
      </c>
      <c r="I59" s="74"/>
      <c r="J59" s="39">
        <v>818.86</v>
      </c>
      <c r="K59" s="42">
        <v>851.13</v>
      </c>
      <c r="L59" s="43">
        <v>842.85</v>
      </c>
      <c r="M59" s="263" t="s">
        <v>56</v>
      </c>
      <c r="O59" s="7"/>
      <c r="P59" s="7"/>
      <c r="Q59" s="7"/>
      <c r="R59" s="7"/>
      <c r="S59" s="7"/>
      <c r="Z59" s="30"/>
      <c r="AA59" s="31"/>
      <c r="AB59" s="31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</row>
    <row r="60" spans="1:243" s="19" customFormat="1" ht="15.75" customHeight="1">
      <c r="A60" s="74"/>
      <c r="B60" s="112">
        <v>4</v>
      </c>
      <c r="C60" s="168" t="s">
        <v>26</v>
      </c>
      <c r="D60" s="64" t="s">
        <v>69</v>
      </c>
      <c r="E60" s="63" t="s">
        <v>37</v>
      </c>
      <c r="F60" s="4">
        <v>362</v>
      </c>
      <c r="G60" s="224" t="s">
        <v>7</v>
      </c>
      <c r="H60" s="235">
        <f>(J60+K60+L60)-MIN(J60:L60)</f>
        <v>1657.52</v>
      </c>
      <c r="I60" s="74"/>
      <c r="J60" s="258">
        <v>113.22</v>
      </c>
      <c r="K60" s="259">
        <v>796.46</v>
      </c>
      <c r="L60" s="260">
        <v>861.06</v>
      </c>
      <c r="M60" s="263" t="s">
        <v>56</v>
      </c>
      <c r="O60" s="7"/>
      <c r="P60" s="7"/>
      <c r="Q60" s="7"/>
      <c r="R60" s="7"/>
      <c r="S60" s="7"/>
      <c r="Z60" s="30"/>
      <c r="AA60" s="31"/>
      <c r="AB60" s="31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</row>
    <row r="61" spans="1:243" s="19" customFormat="1" ht="15.75" customHeight="1" thickBot="1">
      <c r="A61" s="74"/>
      <c r="B61" s="113">
        <v>5</v>
      </c>
      <c r="C61" s="230" t="s">
        <v>50</v>
      </c>
      <c r="D61" s="69" t="s">
        <v>69</v>
      </c>
      <c r="E61" s="214" t="s">
        <v>64</v>
      </c>
      <c r="F61" s="231">
        <v>677</v>
      </c>
      <c r="G61" s="232" t="s">
        <v>57</v>
      </c>
      <c r="H61" s="236">
        <f>(J61+K61+L61)-MIN(J61:L61)</f>
        <v>1466.4799999999998</v>
      </c>
      <c r="I61" s="74"/>
      <c r="J61" s="46">
        <v>709.57</v>
      </c>
      <c r="K61" s="45">
        <v>431.41</v>
      </c>
      <c r="L61" s="167">
        <v>756.91</v>
      </c>
      <c r="M61" s="196" t="s">
        <v>56</v>
      </c>
      <c r="O61" s="7"/>
      <c r="P61" s="7"/>
      <c r="Q61" s="7"/>
      <c r="R61" s="7"/>
      <c r="S61" s="7"/>
      <c r="Y61" s="29"/>
      <c r="Z61" s="30"/>
      <c r="AA61" s="31"/>
      <c r="AB61" s="31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</row>
  </sheetData>
  <sortState xmlns:xlrd2="http://schemas.microsoft.com/office/spreadsheetml/2017/richdata2" ref="C34:M38">
    <sortCondition descending="1" ref="H34:H38"/>
  </sortState>
  <phoneticPr fontId="7" type="noConversion"/>
  <pageMargins left="0.74803149606299213" right="0.74803149606299213" top="0.98425196850393704" bottom="0.98425196850393704" header="0.51181102362204722" footer="0.51181102362204722"/>
  <pageSetup paperSize="9" scale="60" fitToHeight="3" orientation="landscape" horizontalDpi="360" verticalDpi="360" r:id="rId1"/>
  <headerFooter>
    <oddHeader xml:space="preserve">&amp;C&amp;"Verdana,Gras"&amp;18Championnat de France avion de voltige Indoor RC           
26 mars et 27 mars 2022 Saint Flour (Modèle Club de Haute Auvergne)
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88806-AA0F-8943-9E3E-EB1455200765}">
  <dimension ref="A1:U19"/>
  <sheetViews>
    <sheetView workbookViewId="0">
      <selection activeCell="C3" sqref="C3:C4"/>
    </sheetView>
  </sheetViews>
  <sheetFormatPr baseColWidth="10" defaultRowHeight="16"/>
  <cols>
    <col min="1" max="1" width="3.125" customWidth="1"/>
    <col min="3" max="3" width="14" bestFit="1" customWidth="1"/>
    <col min="9" max="9" width="18.875" bestFit="1" customWidth="1"/>
  </cols>
  <sheetData>
    <row r="1" spans="1:21" s="712" customFormat="1" ht="23">
      <c r="A1" s="710"/>
      <c r="B1" s="1315" t="s">
        <v>810</v>
      </c>
      <c r="C1" s="1316"/>
      <c r="D1" s="1316"/>
      <c r="E1" s="1316"/>
      <c r="F1" s="1316"/>
      <c r="G1" s="1316"/>
      <c r="H1" s="1316"/>
      <c r="I1" s="1316"/>
      <c r="J1" s="1316"/>
      <c r="K1" s="1316"/>
      <c r="L1" s="1316"/>
      <c r="M1" s="1316"/>
      <c r="N1" s="1316"/>
      <c r="O1" s="1316"/>
      <c r="P1" s="1316"/>
      <c r="Q1" s="1316"/>
      <c r="R1" s="1316"/>
      <c r="S1" s="1316"/>
      <c r="T1" s="711"/>
      <c r="U1" s="711"/>
    </row>
    <row r="2" spans="1:21" s="712" customFormat="1" ht="29" customHeight="1" thickBot="1">
      <c r="B2" s="827" t="s">
        <v>811</v>
      </c>
      <c r="C2" s="713"/>
      <c r="D2" s="714"/>
      <c r="E2" s="715"/>
      <c r="F2" s="716"/>
      <c r="G2" s="717"/>
      <c r="H2" s="718"/>
      <c r="I2" s="715"/>
      <c r="K2" s="719"/>
      <c r="L2" s="711"/>
      <c r="M2" s="720"/>
      <c r="N2" s="720"/>
      <c r="O2" s="720"/>
      <c r="P2" s="720"/>
      <c r="Q2" s="720"/>
      <c r="R2" s="720"/>
      <c r="S2" s="721"/>
      <c r="T2" s="720"/>
      <c r="U2" s="720"/>
    </row>
    <row r="3" spans="1:21" s="722" customFormat="1" ht="33" customHeight="1">
      <c r="B3" s="1317" t="s">
        <v>812</v>
      </c>
      <c r="C3" s="1319" t="s">
        <v>813</v>
      </c>
      <c r="D3" s="1321" t="s">
        <v>814</v>
      </c>
      <c r="E3" s="1323" t="s">
        <v>815</v>
      </c>
      <c r="F3" s="1325" t="s">
        <v>816</v>
      </c>
      <c r="G3" s="1327" t="s">
        <v>817</v>
      </c>
      <c r="H3" s="1329" t="s">
        <v>818</v>
      </c>
      <c r="I3" s="1331" t="s">
        <v>4</v>
      </c>
      <c r="K3" s="1333" t="s">
        <v>819</v>
      </c>
      <c r="L3" s="1334"/>
      <c r="M3" s="1339" t="s">
        <v>820</v>
      </c>
      <c r="N3" s="1341" t="s">
        <v>821</v>
      </c>
      <c r="O3" s="1341" t="s">
        <v>822</v>
      </c>
      <c r="P3" s="1341" t="s">
        <v>823</v>
      </c>
      <c r="Q3" s="1343" t="s">
        <v>824</v>
      </c>
      <c r="S3" s="723"/>
    </row>
    <row r="4" spans="1:21" s="722" customFormat="1" ht="48" customHeight="1" thickBot="1">
      <c r="B4" s="1318"/>
      <c r="C4" s="1320"/>
      <c r="D4" s="1322"/>
      <c r="E4" s="1324"/>
      <c r="F4" s="1326"/>
      <c r="G4" s="1328"/>
      <c r="H4" s="1330"/>
      <c r="I4" s="1332"/>
      <c r="K4" s="724" t="s">
        <v>825</v>
      </c>
      <c r="L4" s="725" t="s">
        <v>0</v>
      </c>
      <c r="M4" s="1340"/>
      <c r="N4" s="1342"/>
      <c r="O4" s="1342"/>
      <c r="P4" s="1342"/>
      <c r="Q4" s="1344"/>
      <c r="S4" s="723"/>
    </row>
    <row r="5" spans="1:21" s="722" customFormat="1" ht="18" customHeight="1">
      <c r="B5" s="726">
        <v>1</v>
      </c>
      <c r="C5" s="727" t="s">
        <v>826</v>
      </c>
      <c r="D5" s="728" t="s">
        <v>827</v>
      </c>
      <c r="E5" s="729" t="s">
        <v>828</v>
      </c>
      <c r="F5" s="730">
        <v>1401260</v>
      </c>
      <c r="G5" s="728" t="s">
        <v>518</v>
      </c>
      <c r="H5" s="731">
        <v>149</v>
      </c>
      <c r="I5" s="732" t="s">
        <v>829</v>
      </c>
      <c r="J5" s="733"/>
      <c r="K5" s="734">
        <v>18.043333333333337</v>
      </c>
      <c r="L5" s="735">
        <v>1</v>
      </c>
      <c r="M5" s="736" t="s">
        <v>830</v>
      </c>
      <c r="N5" s="737" t="s">
        <v>831</v>
      </c>
      <c r="O5" s="738"/>
      <c r="P5" s="737" t="s">
        <v>832</v>
      </c>
      <c r="Q5" s="739">
        <v>1</v>
      </c>
      <c r="S5" s="723"/>
    </row>
    <row r="6" spans="1:21" s="722" customFormat="1" ht="18" customHeight="1">
      <c r="B6" s="740">
        <v>2</v>
      </c>
      <c r="C6" s="741" t="s">
        <v>833</v>
      </c>
      <c r="D6" s="728" t="s">
        <v>834</v>
      </c>
      <c r="E6" s="742" t="s">
        <v>835</v>
      </c>
      <c r="F6" s="730">
        <v>1702320</v>
      </c>
      <c r="G6" s="728" t="s">
        <v>525</v>
      </c>
      <c r="H6" s="743">
        <v>589</v>
      </c>
      <c r="I6" s="732" t="s">
        <v>836</v>
      </c>
      <c r="J6" s="733"/>
      <c r="K6" s="744">
        <v>21.121666666666666</v>
      </c>
      <c r="L6" s="745">
        <v>2</v>
      </c>
      <c r="M6" s="746" t="s">
        <v>837</v>
      </c>
      <c r="N6" s="747"/>
      <c r="O6" s="737" t="s">
        <v>838</v>
      </c>
      <c r="P6" s="747"/>
      <c r="Q6" s="748">
        <v>2</v>
      </c>
      <c r="S6" s="723"/>
    </row>
    <row r="7" spans="1:21" s="722" customFormat="1" ht="18" customHeight="1">
      <c r="B7" s="740">
        <v>3</v>
      </c>
      <c r="C7" s="741" t="s">
        <v>839</v>
      </c>
      <c r="D7" s="728" t="s">
        <v>827</v>
      </c>
      <c r="E7" s="742" t="s">
        <v>840</v>
      </c>
      <c r="F7" s="730">
        <v>2000421</v>
      </c>
      <c r="G7" s="728" t="s">
        <v>460</v>
      </c>
      <c r="H7" s="743">
        <v>921</v>
      </c>
      <c r="I7" s="732" t="s">
        <v>841</v>
      </c>
      <c r="J7" s="733"/>
      <c r="K7" s="744">
        <v>21.875666666666664</v>
      </c>
      <c r="L7" s="745">
        <v>3</v>
      </c>
      <c r="M7" s="749" t="s">
        <v>842</v>
      </c>
      <c r="N7" s="747"/>
      <c r="O7" s="737" t="s">
        <v>843</v>
      </c>
      <c r="P7" s="737" t="s">
        <v>844</v>
      </c>
      <c r="Q7" s="748">
        <v>3</v>
      </c>
      <c r="S7" s="723"/>
    </row>
    <row r="8" spans="1:21" s="722" customFormat="1" ht="18" customHeight="1" thickBot="1">
      <c r="B8" s="750">
        <v>4</v>
      </c>
      <c r="C8" s="741" t="s">
        <v>845</v>
      </c>
      <c r="D8" s="730"/>
      <c r="E8" s="742" t="s">
        <v>846</v>
      </c>
      <c r="F8" s="730">
        <v>1900076</v>
      </c>
      <c r="G8" s="728" t="s">
        <v>452</v>
      </c>
      <c r="H8" s="743">
        <v>979</v>
      </c>
      <c r="I8" s="732" t="s">
        <v>261</v>
      </c>
      <c r="J8" s="733"/>
      <c r="K8" s="744">
        <v>22.494</v>
      </c>
      <c r="L8" s="745">
        <v>4</v>
      </c>
      <c r="M8" s="749" t="s">
        <v>847</v>
      </c>
      <c r="N8" s="747"/>
      <c r="O8" s="737" t="s">
        <v>848</v>
      </c>
      <c r="P8" s="747"/>
      <c r="Q8" s="751">
        <v>4</v>
      </c>
      <c r="S8" s="723"/>
    </row>
    <row r="9" spans="1:21" s="722" customFormat="1" ht="18" customHeight="1">
      <c r="B9" s="750">
        <v>5</v>
      </c>
      <c r="C9" s="741" t="s">
        <v>849</v>
      </c>
      <c r="D9" s="730"/>
      <c r="E9" s="742" t="s">
        <v>850</v>
      </c>
      <c r="F9" s="730">
        <v>2202173</v>
      </c>
      <c r="G9" s="728" t="s">
        <v>518</v>
      </c>
      <c r="H9" s="743">
        <v>1546</v>
      </c>
      <c r="I9" s="732" t="s">
        <v>851</v>
      </c>
      <c r="J9" s="733"/>
      <c r="K9" s="744">
        <v>23.617333333333335</v>
      </c>
      <c r="L9" s="745">
        <v>6</v>
      </c>
      <c r="M9" s="749" t="s">
        <v>852</v>
      </c>
      <c r="N9" s="747"/>
      <c r="O9" s="737" t="s">
        <v>853</v>
      </c>
      <c r="P9" s="752" t="s">
        <v>854</v>
      </c>
      <c r="Q9" s="753"/>
      <c r="S9" s="723"/>
    </row>
    <row r="10" spans="1:21" s="722" customFormat="1" ht="18" customHeight="1" thickBot="1">
      <c r="B10" s="750">
        <v>6</v>
      </c>
      <c r="C10" s="741" t="s">
        <v>855</v>
      </c>
      <c r="D10" s="730"/>
      <c r="E10" s="742" t="s">
        <v>856</v>
      </c>
      <c r="F10" s="730">
        <v>2202387</v>
      </c>
      <c r="G10" s="728" t="s">
        <v>518</v>
      </c>
      <c r="H10" s="743">
        <v>1658</v>
      </c>
      <c r="I10" s="732" t="s">
        <v>857</v>
      </c>
      <c r="J10" s="733"/>
      <c r="K10" s="744">
        <v>27.473333333333333</v>
      </c>
      <c r="L10" s="745">
        <v>7</v>
      </c>
      <c r="M10" s="749" t="s">
        <v>858</v>
      </c>
      <c r="N10" s="737" t="s">
        <v>859</v>
      </c>
      <c r="O10" s="747"/>
      <c r="P10" s="754" t="s">
        <v>860</v>
      </c>
      <c r="Q10" s="755"/>
      <c r="S10" s="723"/>
    </row>
    <row r="11" spans="1:21" s="722" customFormat="1" ht="18" customHeight="1">
      <c r="B11" s="750">
        <v>7</v>
      </c>
      <c r="C11" s="741" t="s">
        <v>861</v>
      </c>
      <c r="D11" s="728" t="s">
        <v>834</v>
      </c>
      <c r="E11" s="742" t="s">
        <v>862</v>
      </c>
      <c r="F11" s="730">
        <v>2102235</v>
      </c>
      <c r="G11" s="728" t="s">
        <v>452</v>
      </c>
      <c r="H11" s="743">
        <v>1612</v>
      </c>
      <c r="I11" s="732" t="s">
        <v>863</v>
      </c>
      <c r="J11" s="733"/>
      <c r="K11" s="744">
        <v>22.849666666666668</v>
      </c>
      <c r="L11" s="745">
        <v>5</v>
      </c>
      <c r="M11" s="749" t="s">
        <v>864</v>
      </c>
      <c r="N11" s="737" t="s">
        <v>865</v>
      </c>
      <c r="O11" s="756"/>
      <c r="P11" s="757"/>
      <c r="Q11" s="758"/>
      <c r="S11" s="723"/>
    </row>
    <row r="12" spans="1:21" s="722" customFormat="1" ht="18" customHeight="1" thickBot="1">
      <c r="B12" s="759">
        <v>8</v>
      </c>
      <c r="C12" s="760" t="s">
        <v>866</v>
      </c>
      <c r="D12" s="761"/>
      <c r="E12" s="762" t="s">
        <v>867</v>
      </c>
      <c r="F12" s="761">
        <v>1802658</v>
      </c>
      <c r="G12" s="763" t="s">
        <v>452</v>
      </c>
      <c r="H12" s="764">
        <v>1694</v>
      </c>
      <c r="I12" s="765" t="s">
        <v>868</v>
      </c>
      <c r="J12" s="733"/>
      <c r="K12" s="766">
        <v>29.544666666666668</v>
      </c>
      <c r="L12" s="767">
        <v>8</v>
      </c>
      <c r="M12" s="768" t="s">
        <v>869</v>
      </c>
      <c r="N12" s="737" t="s">
        <v>870</v>
      </c>
      <c r="O12" s="769"/>
      <c r="P12" s="770"/>
      <c r="Q12" s="758"/>
      <c r="R12" s="733"/>
      <c r="S12" s="771"/>
      <c r="T12" s="733"/>
    </row>
    <row r="13" spans="1:21" s="733" customFormat="1" ht="9" customHeight="1" thickBot="1">
      <c r="B13" s="772"/>
      <c r="C13" s="773"/>
      <c r="D13" s="774"/>
      <c r="E13" s="775"/>
      <c r="F13" s="774"/>
      <c r="G13" s="776"/>
      <c r="H13" s="777"/>
      <c r="I13" s="778"/>
      <c r="K13" s="779"/>
      <c r="L13" s="774"/>
      <c r="M13" s="780"/>
      <c r="N13" s="780"/>
      <c r="O13" s="780"/>
      <c r="P13" s="781"/>
      <c r="Q13" s="781"/>
      <c r="R13" s="781"/>
      <c r="S13" s="782"/>
      <c r="T13" s="781"/>
      <c r="U13" s="758"/>
    </row>
    <row r="14" spans="1:21" s="733" customFormat="1" ht="18" customHeight="1">
      <c r="B14" s="783"/>
      <c r="C14" s="784"/>
      <c r="D14" s="785"/>
      <c r="E14" s="786"/>
      <c r="F14" s="785"/>
      <c r="G14" s="787"/>
      <c r="H14" s="788"/>
      <c r="I14" s="789"/>
      <c r="L14" s="790"/>
      <c r="M14" s="1345" t="s">
        <v>871</v>
      </c>
      <c r="N14" s="1346"/>
      <c r="O14" s="1346"/>
      <c r="P14" s="1346"/>
      <c r="Q14" s="1346"/>
      <c r="R14" s="1346"/>
      <c r="S14" s="1347"/>
      <c r="T14" s="781"/>
      <c r="U14" s="758"/>
    </row>
    <row r="15" spans="1:21" s="733" customFormat="1" ht="34.5" customHeight="1" thickBot="1">
      <c r="B15" s="783"/>
      <c r="C15" s="784"/>
      <c r="D15" s="785"/>
      <c r="E15" s="786"/>
      <c r="F15" s="785"/>
      <c r="G15" s="787"/>
      <c r="H15" s="788"/>
      <c r="I15" s="789"/>
      <c r="L15" s="790"/>
      <c r="M15" s="1335" t="s">
        <v>872</v>
      </c>
      <c r="N15" s="1336"/>
      <c r="O15" s="1337" t="s">
        <v>873</v>
      </c>
      <c r="P15" s="1338"/>
      <c r="Q15" s="1337" t="s">
        <v>874</v>
      </c>
      <c r="R15" s="1336"/>
      <c r="S15" s="791" t="s">
        <v>5</v>
      </c>
      <c r="T15" s="781"/>
      <c r="U15" s="758"/>
    </row>
    <row r="16" spans="1:21" s="722" customFormat="1" ht="18" customHeight="1">
      <c r="B16" s="818">
        <v>9</v>
      </c>
      <c r="C16" s="819" t="s">
        <v>875</v>
      </c>
      <c r="D16" s="792"/>
      <c r="E16" s="793" t="s">
        <v>876</v>
      </c>
      <c r="F16" s="792">
        <v>2101626</v>
      </c>
      <c r="G16" s="794" t="s">
        <v>518</v>
      </c>
      <c r="H16" s="795">
        <v>1658</v>
      </c>
      <c r="I16" s="796" t="s">
        <v>857</v>
      </c>
      <c r="J16" s="733"/>
      <c r="K16" s="797">
        <v>32.725333333333332</v>
      </c>
      <c r="L16" s="798">
        <v>9</v>
      </c>
      <c r="M16" s="799">
        <v>1</v>
      </c>
      <c r="N16" s="800">
        <v>1</v>
      </c>
      <c r="O16" s="799">
        <v>1</v>
      </c>
      <c r="P16" s="800">
        <v>1</v>
      </c>
      <c r="Q16" s="799">
        <v>1</v>
      </c>
      <c r="R16" s="801">
        <v>1</v>
      </c>
      <c r="S16" s="802">
        <f>N16+P16+R16</f>
        <v>3</v>
      </c>
      <c r="T16" s="803"/>
      <c r="U16" s="804"/>
    </row>
    <row r="17" spans="2:21" s="722" customFormat="1" ht="18" customHeight="1">
      <c r="B17" s="820">
        <v>10</v>
      </c>
      <c r="C17" s="817" t="s">
        <v>877</v>
      </c>
      <c r="D17" s="730"/>
      <c r="E17" s="742" t="s">
        <v>878</v>
      </c>
      <c r="F17" s="730">
        <v>1702511</v>
      </c>
      <c r="G17" s="728" t="s">
        <v>518</v>
      </c>
      <c r="H17" s="743">
        <v>1546</v>
      </c>
      <c r="I17" s="732" t="s">
        <v>851</v>
      </c>
      <c r="J17" s="733"/>
      <c r="K17" s="744">
        <v>34.005000000000003</v>
      </c>
      <c r="L17" s="745">
        <v>11</v>
      </c>
      <c r="M17" s="805">
        <v>2</v>
      </c>
      <c r="N17" s="806">
        <v>2</v>
      </c>
      <c r="O17" s="805">
        <v>2</v>
      </c>
      <c r="P17" s="806">
        <v>2</v>
      </c>
      <c r="Q17" s="805">
        <v>2</v>
      </c>
      <c r="R17" s="807">
        <v>2</v>
      </c>
      <c r="S17" s="808">
        <f>N17+P17+R17</f>
        <v>6</v>
      </c>
      <c r="T17" s="803"/>
      <c r="U17" s="804"/>
    </row>
    <row r="18" spans="2:21" s="722" customFormat="1" ht="18" customHeight="1">
      <c r="B18" s="820">
        <v>11</v>
      </c>
      <c r="C18" s="817" t="s">
        <v>879</v>
      </c>
      <c r="D18" s="730"/>
      <c r="E18" s="742" t="s">
        <v>880</v>
      </c>
      <c r="F18" s="730">
        <v>2201470</v>
      </c>
      <c r="G18" s="728" t="s">
        <v>452</v>
      </c>
      <c r="H18" s="743">
        <v>1612</v>
      </c>
      <c r="I18" s="732" t="s">
        <v>863</v>
      </c>
      <c r="J18" s="733"/>
      <c r="K18" s="744">
        <v>54.388000000000005</v>
      </c>
      <c r="L18" s="745">
        <v>12</v>
      </c>
      <c r="M18" s="805">
        <v>3</v>
      </c>
      <c r="N18" s="806">
        <v>3</v>
      </c>
      <c r="O18" s="805">
        <v>4</v>
      </c>
      <c r="P18" s="806">
        <v>4</v>
      </c>
      <c r="Q18" s="805" t="s">
        <v>881</v>
      </c>
      <c r="R18" s="807">
        <v>5</v>
      </c>
      <c r="S18" s="808">
        <f>N18+P18+R18</f>
        <v>12</v>
      </c>
      <c r="T18" s="803"/>
      <c r="U18" s="804"/>
    </row>
    <row r="19" spans="2:21" s="722" customFormat="1" ht="18" customHeight="1" thickBot="1">
      <c r="B19" s="821">
        <v>12</v>
      </c>
      <c r="C19" s="822" t="s">
        <v>882</v>
      </c>
      <c r="D19" s="823"/>
      <c r="E19" s="824" t="s">
        <v>883</v>
      </c>
      <c r="F19" s="823">
        <v>2100246</v>
      </c>
      <c r="G19" s="825" t="s">
        <v>452</v>
      </c>
      <c r="H19" s="826">
        <v>1612</v>
      </c>
      <c r="I19" s="809" t="s">
        <v>884</v>
      </c>
      <c r="J19" s="733"/>
      <c r="K19" s="810">
        <v>33.295666666666669</v>
      </c>
      <c r="L19" s="811">
        <v>10</v>
      </c>
      <c r="M19" s="812" t="s">
        <v>881</v>
      </c>
      <c r="N19" s="813">
        <v>5</v>
      </c>
      <c r="O19" s="812">
        <v>3</v>
      </c>
      <c r="P19" s="813">
        <v>3</v>
      </c>
      <c r="Q19" s="812" t="s">
        <v>881</v>
      </c>
      <c r="R19" s="814">
        <v>5</v>
      </c>
      <c r="S19" s="815">
        <f>N19+P19+R19</f>
        <v>13</v>
      </c>
      <c r="T19" s="803"/>
      <c r="U19" s="816"/>
    </row>
  </sheetData>
  <mergeCells count="19">
    <mergeCell ref="M15:N15"/>
    <mergeCell ref="O15:P15"/>
    <mergeCell ref="Q15:R15"/>
    <mergeCell ref="M3:M4"/>
    <mergeCell ref="N3:N4"/>
    <mergeCell ref="O3:O4"/>
    <mergeCell ref="P3:P4"/>
    <mergeCell ref="Q3:Q4"/>
    <mergeCell ref="M14:S14"/>
    <mergeCell ref="B1:S1"/>
    <mergeCell ref="B3:B4"/>
    <mergeCell ref="C3:C4"/>
    <mergeCell ref="D3:D4"/>
    <mergeCell ref="E3:E4"/>
    <mergeCell ref="F3:F4"/>
    <mergeCell ref="G3:G4"/>
    <mergeCell ref="H3:H4"/>
    <mergeCell ref="I3:I4"/>
    <mergeCell ref="K3:L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E1C9F-9D75-AC48-8790-5645C7EF5867}">
  <dimension ref="A2:N120"/>
  <sheetViews>
    <sheetView workbookViewId="0">
      <selection activeCell="P17" sqref="P17"/>
    </sheetView>
  </sheetViews>
  <sheetFormatPr baseColWidth="10" defaultRowHeight="16"/>
  <cols>
    <col min="1" max="1" width="1.625" style="34" customWidth="1"/>
    <col min="2" max="2" width="6.125" style="34" customWidth="1"/>
    <col min="3" max="3" width="18.125" style="34" customWidth="1"/>
    <col min="4" max="4" width="6" style="34" customWidth="1"/>
    <col min="5" max="5" width="15.5" style="34" customWidth="1"/>
    <col min="6" max="6" width="8.5" style="34" customWidth="1"/>
    <col min="7" max="7" width="26.125" style="34" customWidth="1"/>
    <col min="8" max="8" width="10.375" style="34" customWidth="1"/>
    <col min="9" max="9" width="1.25" style="34" customWidth="1"/>
    <col min="10" max="10" width="7.75" style="34" customWidth="1"/>
    <col min="11" max="11" width="7.625" style="34" customWidth="1"/>
    <col min="12" max="12" width="7.75" style="34" customWidth="1"/>
    <col min="13" max="13" width="7.625" style="34" customWidth="1"/>
    <col min="14" max="14" width="7.75" style="34" customWidth="1"/>
    <col min="15" max="16384" width="10.625" style="34"/>
  </cols>
  <sheetData>
    <row r="2" spans="2:12" ht="23">
      <c r="D2" s="267"/>
      <c r="E2" s="267"/>
      <c r="F2" s="267"/>
      <c r="G2" s="828" t="s">
        <v>885</v>
      </c>
      <c r="H2" s="267"/>
      <c r="I2" s="267"/>
      <c r="J2" s="267"/>
      <c r="K2" s="267"/>
      <c r="L2" s="267"/>
    </row>
    <row r="3" spans="2:12" ht="23">
      <c r="D3" s="267"/>
      <c r="E3" s="267"/>
      <c r="G3" s="828" t="s">
        <v>886</v>
      </c>
      <c r="H3" s="267"/>
      <c r="I3" s="267"/>
      <c r="J3" s="267"/>
      <c r="K3" s="267"/>
      <c r="L3" s="267"/>
    </row>
    <row r="5" spans="2:12" ht="18">
      <c r="B5" s="299" t="s">
        <v>887</v>
      </c>
    </row>
    <row r="6" spans="2:12">
      <c r="B6" s="829" t="s">
        <v>0</v>
      </c>
      <c r="C6" s="830" t="s">
        <v>77</v>
      </c>
      <c r="D6" s="831" t="s">
        <v>888</v>
      </c>
      <c r="E6" s="829" t="s">
        <v>79</v>
      </c>
      <c r="F6" s="829" t="s">
        <v>3</v>
      </c>
      <c r="G6" s="829" t="s">
        <v>4</v>
      </c>
      <c r="H6" s="832" t="s">
        <v>889</v>
      </c>
      <c r="I6" s="295"/>
      <c r="J6" s="832" t="s">
        <v>890</v>
      </c>
      <c r="K6" s="832" t="s">
        <v>891</v>
      </c>
      <c r="L6" s="832" t="s">
        <v>892</v>
      </c>
    </row>
    <row r="7" spans="2:12" ht="14" customHeight="1">
      <c r="B7" s="833" t="s">
        <v>93</v>
      </c>
      <c r="C7" s="834" t="s">
        <v>893</v>
      </c>
      <c r="D7" s="835"/>
      <c r="E7" s="835" t="s">
        <v>894</v>
      </c>
      <c r="F7" s="836">
        <v>1000</v>
      </c>
      <c r="G7" s="837" t="s">
        <v>895</v>
      </c>
      <c r="H7" s="838">
        <v>1257.83</v>
      </c>
      <c r="I7" s="839"/>
      <c r="J7" s="840">
        <v>628.9</v>
      </c>
      <c r="K7" s="838">
        <v>611.16999999999996</v>
      </c>
      <c r="L7" s="840">
        <v>629.92999999999995</v>
      </c>
    </row>
    <row r="8" spans="2:12" ht="14" customHeight="1">
      <c r="B8" s="833" t="s">
        <v>97</v>
      </c>
      <c r="C8" s="841" t="s">
        <v>896</v>
      </c>
      <c r="D8" s="842" t="s">
        <v>70</v>
      </c>
      <c r="E8" s="842" t="s">
        <v>897</v>
      </c>
      <c r="F8" s="836">
        <v>489</v>
      </c>
      <c r="G8" s="837" t="s">
        <v>898</v>
      </c>
      <c r="H8" s="838">
        <v>1250.17</v>
      </c>
      <c r="I8" s="839"/>
      <c r="J8" s="840">
        <v>637.57000000000005</v>
      </c>
      <c r="K8" s="838">
        <v>599.29999999999995</v>
      </c>
      <c r="L8" s="840">
        <v>612.6</v>
      </c>
    </row>
    <row r="9" spans="2:12" ht="14" customHeight="1">
      <c r="B9" s="833" t="s">
        <v>101</v>
      </c>
      <c r="C9" s="834" t="s">
        <v>899</v>
      </c>
      <c r="D9" s="835"/>
      <c r="E9" s="835" t="s">
        <v>894</v>
      </c>
      <c r="F9" s="836">
        <v>1000</v>
      </c>
      <c r="G9" s="837" t="s">
        <v>895</v>
      </c>
      <c r="H9" s="838">
        <v>1182.54</v>
      </c>
      <c r="I9" s="839"/>
      <c r="J9" s="840">
        <v>628.5</v>
      </c>
      <c r="K9" s="840">
        <v>554.04</v>
      </c>
      <c r="L9" s="838">
        <v>78.83</v>
      </c>
    </row>
    <row r="10" spans="2:12" ht="14" customHeight="1">
      <c r="B10" s="843" t="s">
        <v>105</v>
      </c>
      <c r="C10" s="834" t="s">
        <v>900</v>
      </c>
      <c r="D10" s="835"/>
      <c r="E10" s="835" t="s">
        <v>894</v>
      </c>
      <c r="F10" s="836">
        <v>1000</v>
      </c>
      <c r="G10" s="837" t="s">
        <v>895</v>
      </c>
      <c r="H10" s="838">
        <v>1016.2</v>
      </c>
      <c r="I10" s="839"/>
      <c r="J10" s="840">
        <v>523.9</v>
      </c>
      <c r="K10" s="838">
        <v>443.37</v>
      </c>
      <c r="L10" s="840">
        <v>492.3</v>
      </c>
    </row>
    <row r="11" spans="2:12" ht="14" customHeight="1">
      <c r="B11" s="843" t="s">
        <v>109</v>
      </c>
      <c r="C11" s="834" t="s">
        <v>901</v>
      </c>
      <c r="D11" s="835" t="s">
        <v>69</v>
      </c>
      <c r="E11" s="835" t="s">
        <v>894</v>
      </c>
      <c r="F11" s="836">
        <v>1000</v>
      </c>
      <c r="G11" s="837" t="s">
        <v>895</v>
      </c>
      <c r="H11" s="838">
        <v>965.5</v>
      </c>
      <c r="I11" s="839"/>
      <c r="J11" s="840">
        <v>482.8</v>
      </c>
      <c r="K11" s="838">
        <v>427</v>
      </c>
      <c r="L11" s="840">
        <v>482.7</v>
      </c>
    </row>
    <row r="12" spans="2:12" ht="14" customHeight="1">
      <c r="B12" s="843" t="s">
        <v>112</v>
      </c>
      <c r="C12" s="834" t="s">
        <v>902</v>
      </c>
      <c r="D12" s="835" t="s">
        <v>69</v>
      </c>
      <c r="E12" s="835" t="s">
        <v>894</v>
      </c>
      <c r="F12" s="836">
        <v>1000</v>
      </c>
      <c r="G12" s="837" t="s">
        <v>895</v>
      </c>
      <c r="H12" s="838">
        <v>691.13</v>
      </c>
      <c r="I12" s="839"/>
      <c r="J12" s="840">
        <v>318.33</v>
      </c>
      <c r="K12" s="838">
        <v>224.37</v>
      </c>
      <c r="L12" s="840">
        <v>372.8</v>
      </c>
    </row>
    <row r="13" spans="2:12" ht="14" customHeight="1">
      <c r="B13" s="843" t="s">
        <v>115</v>
      </c>
      <c r="C13" s="834" t="s">
        <v>903</v>
      </c>
      <c r="D13" s="835" t="s">
        <v>69</v>
      </c>
      <c r="E13" s="835" t="s">
        <v>894</v>
      </c>
      <c r="F13" s="836">
        <v>1000</v>
      </c>
      <c r="G13" s="837" t="s">
        <v>895</v>
      </c>
      <c r="H13" s="838">
        <v>491.14</v>
      </c>
      <c r="I13" s="839"/>
      <c r="J13" s="838">
        <v>71.5</v>
      </c>
      <c r="K13" s="840">
        <v>192.37</v>
      </c>
      <c r="L13" s="840">
        <v>298.77</v>
      </c>
    </row>
    <row r="14" spans="2:12" ht="14" customHeight="1">
      <c r="B14" s="843" t="s">
        <v>117</v>
      </c>
      <c r="C14" s="834" t="s">
        <v>904</v>
      </c>
      <c r="D14" s="835" t="s">
        <v>70</v>
      </c>
      <c r="E14" s="835" t="s">
        <v>905</v>
      </c>
      <c r="F14" s="836">
        <v>851</v>
      </c>
      <c r="G14" s="837" t="s">
        <v>906</v>
      </c>
      <c r="H14" s="838">
        <v>487.9</v>
      </c>
      <c r="I14" s="839"/>
      <c r="J14" s="838">
        <v>156.63</v>
      </c>
      <c r="K14" s="840">
        <v>238.87</v>
      </c>
      <c r="L14" s="840">
        <v>249.03</v>
      </c>
    </row>
    <row r="15" spans="2:12" ht="14" customHeight="1">
      <c r="B15" s="843" t="s">
        <v>120</v>
      </c>
      <c r="C15" s="834" t="s">
        <v>907</v>
      </c>
      <c r="D15" s="835" t="s">
        <v>70</v>
      </c>
      <c r="E15" s="835" t="s">
        <v>894</v>
      </c>
      <c r="F15" s="836">
        <v>1000</v>
      </c>
      <c r="G15" s="837" t="s">
        <v>895</v>
      </c>
      <c r="H15" s="838">
        <v>371.97</v>
      </c>
      <c r="I15" s="839"/>
      <c r="J15" s="840">
        <v>192.07</v>
      </c>
      <c r="K15" s="840">
        <v>179.9</v>
      </c>
      <c r="L15" s="838">
        <v>165.3</v>
      </c>
    </row>
    <row r="16" spans="2:12" ht="14" customHeight="1">
      <c r="B16" s="843" t="s">
        <v>123</v>
      </c>
      <c r="C16" s="834" t="s">
        <v>908</v>
      </c>
      <c r="D16" s="835" t="s">
        <v>70</v>
      </c>
      <c r="E16" s="835" t="s">
        <v>894</v>
      </c>
      <c r="F16" s="836">
        <v>1000</v>
      </c>
      <c r="G16" s="837" t="s">
        <v>895</v>
      </c>
      <c r="H16" s="838">
        <v>273.8</v>
      </c>
      <c r="I16" s="839"/>
      <c r="J16" s="840">
        <v>131.87</v>
      </c>
      <c r="K16" s="840">
        <v>141.93</v>
      </c>
      <c r="L16" s="838">
        <v>119.47</v>
      </c>
    </row>
    <row r="17" spans="1:12" ht="14" customHeight="1">
      <c r="B17" s="843" t="s">
        <v>125</v>
      </c>
      <c r="C17" s="834" t="s">
        <v>909</v>
      </c>
      <c r="D17" s="835" t="s">
        <v>70</v>
      </c>
      <c r="E17" s="835" t="s">
        <v>894</v>
      </c>
      <c r="F17" s="836">
        <v>1000</v>
      </c>
      <c r="G17" s="837" t="s">
        <v>895</v>
      </c>
      <c r="H17" s="838">
        <v>194.84</v>
      </c>
      <c r="I17" s="839"/>
      <c r="J17" s="840">
        <v>96.67</v>
      </c>
      <c r="K17" s="838">
        <v>83.33</v>
      </c>
      <c r="L17" s="840">
        <v>98.17</v>
      </c>
    </row>
    <row r="18" spans="1:12" ht="14" customHeight="1">
      <c r="B18" s="843" t="s">
        <v>127</v>
      </c>
      <c r="C18" s="834" t="s">
        <v>910</v>
      </c>
      <c r="D18" s="835" t="s">
        <v>70</v>
      </c>
      <c r="E18" s="835" t="s">
        <v>894</v>
      </c>
      <c r="F18" s="836">
        <v>1000</v>
      </c>
      <c r="G18" s="837" t="s">
        <v>895</v>
      </c>
      <c r="H18" s="838">
        <v>190.43</v>
      </c>
      <c r="I18" s="839"/>
      <c r="J18" s="838">
        <v>71.5</v>
      </c>
      <c r="K18" s="840">
        <v>91.8</v>
      </c>
      <c r="L18" s="840">
        <v>98.63</v>
      </c>
    </row>
    <row r="19" spans="1:12" ht="14" customHeight="1">
      <c r="B19" s="843" t="s">
        <v>130</v>
      </c>
      <c r="C19" s="834" t="s">
        <v>911</v>
      </c>
      <c r="D19" s="835" t="s">
        <v>69</v>
      </c>
      <c r="E19" s="835" t="s">
        <v>894</v>
      </c>
      <c r="F19" s="836">
        <v>1000</v>
      </c>
      <c r="G19" s="837" t="s">
        <v>895</v>
      </c>
      <c r="H19" s="838">
        <v>189.7</v>
      </c>
      <c r="I19" s="839"/>
      <c r="J19" s="840">
        <v>92.83</v>
      </c>
      <c r="K19" s="838">
        <v>77.83</v>
      </c>
      <c r="L19" s="840">
        <v>96.87</v>
      </c>
    </row>
    <row r="20" spans="1:12" ht="14" customHeight="1">
      <c r="B20" s="843" t="s">
        <v>134</v>
      </c>
      <c r="C20" s="834" t="s">
        <v>912</v>
      </c>
      <c r="D20" s="835" t="s">
        <v>70</v>
      </c>
      <c r="E20" s="835" t="s">
        <v>894</v>
      </c>
      <c r="F20" s="836">
        <v>1000</v>
      </c>
      <c r="G20" s="837" t="s">
        <v>895</v>
      </c>
      <c r="H20" s="838">
        <v>143.84</v>
      </c>
      <c r="I20" s="839"/>
      <c r="J20" s="840">
        <v>70.67</v>
      </c>
      <c r="K20" s="838">
        <v>64.8</v>
      </c>
      <c r="L20" s="840">
        <v>73.17</v>
      </c>
    </row>
    <row r="21" spans="1:12" ht="14" customHeight="1">
      <c r="B21" s="844" t="s">
        <v>913</v>
      </c>
      <c r="C21" s="845"/>
      <c r="D21" s="846"/>
      <c r="E21" s="846"/>
      <c r="F21" s="847"/>
      <c r="G21" s="848"/>
      <c r="H21" s="840"/>
      <c r="I21" s="849"/>
      <c r="J21" s="840"/>
      <c r="K21" s="840"/>
      <c r="L21" s="840"/>
    </row>
    <row r="24" spans="1:12" ht="18">
      <c r="B24" s="299" t="s">
        <v>914</v>
      </c>
    </row>
    <row r="25" spans="1:12">
      <c r="A25" s="295"/>
      <c r="B25" s="829" t="s">
        <v>0</v>
      </c>
      <c r="C25" s="830" t="s">
        <v>77</v>
      </c>
      <c r="D25" s="831" t="s">
        <v>915</v>
      </c>
      <c r="E25" s="829" t="s">
        <v>79</v>
      </c>
      <c r="F25" s="829" t="s">
        <v>3</v>
      </c>
      <c r="G25" s="829" t="s">
        <v>4</v>
      </c>
      <c r="H25" s="832" t="s">
        <v>889</v>
      </c>
      <c r="I25" s="295"/>
      <c r="J25" s="832" t="s">
        <v>890</v>
      </c>
      <c r="K25" s="832" t="s">
        <v>891</v>
      </c>
      <c r="L25" s="832" t="s">
        <v>892</v>
      </c>
    </row>
    <row r="26" spans="1:12">
      <c r="A26" s="295"/>
      <c r="B26" s="833" t="s">
        <v>93</v>
      </c>
      <c r="C26" s="834" t="s">
        <v>901</v>
      </c>
      <c r="D26" s="835" t="s">
        <v>69</v>
      </c>
      <c r="E26" s="835" t="s">
        <v>894</v>
      </c>
      <c r="F26" s="836">
        <v>1000</v>
      </c>
      <c r="G26" s="837" t="s">
        <v>895</v>
      </c>
      <c r="H26" s="838">
        <v>965.5</v>
      </c>
      <c r="I26" s="839"/>
      <c r="J26" s="840">
        <v>482.8</v>
      </c>
      <c r="K26" s="838">
        <v>427</v>
      </c>
      <c r="L26" s="840">
        <v>482.7</v>
      </c>
    </row>
    <row r="27" spans="1:12">
      <c r="A27" s="295"/>
      <c r="B27" s="833" t="s">
        <v>97</v>
      </c>
      <c r="C27" s="834" t="s">
        <v>902</v>
      </c>
      <c r="D27" s="835" t="s">
        <v>69</v>
      </c>
      <c r="E27" s="835" t="s">
        <v>894</v>
      </c>
      <c r="F27" s="836">
        <v>1000</v>
      </c>
      <c r="G27" s="837" t="s">
        <v>895</v>
      </c>
      <c r="H27" s="838">
        <v>691.13</v>
      </c>
      <c r="I27" s="839"/>
      <c r="J27" s="840">
        <v>318.33</v>
      </c>
      <c r="K27" s="838">
        <v>224.37</v>
      </c>
      <c r="L27" s="840">
        <v>372.8</v>
      </c>
    </row>
    <row r="28" spans="1:12">
      <c r="A28" s="295"/>
      <c r="B28" s="833" t="s">
        <v>101</v>
      </c>
      <c r="C28" s="834" t="s">
        <v>903</v>
      </c>
      <c r="D28" s="835" t="s">
        <v>69</v>
      </c>
      <c r="E28" s="835" t="s">
        <v>894</v>
      </c>
      <c r="F28" s="836">
        <v>1000</v>
      </c>
      <c r="G28" s="837" t="s">
        <v>895</v>
      </c>
      <c r="H28" s="838">
        <v>491.14</v>
      </c>
      <c r="I28" s="839"/>
      <c r="J28" s="838">
        <v>71.5</v>
      </c>
      <c r="K28" s="840">
        <v>192.37</v>
      </c>
      <c r="L28" s="840">
        <v>298.77</v>
      </c>
    </row>
    <row r="29" spans="1:12">
      <c r="A29" s="295"/>
      <c r="B29" s="843" t="s">
        <v>105</v>
      </c>
      <c r="C29" s="834" t="s">
        <v>904</v>
      </c>
      <c r="D29" s="835" t="s">
        <v>70</v>
      </c>
      <c r="E29" s="835" t="s">
        <v>905</v>
      </c>
      <c r="F29" s="836">
        <v>851</v>
      </c>
      <c r="G29" s="837" t="s">
        <v>906</v>
      </c>
      <c r="H29" s="838">
        <v>487.9</v>
      </c>
      <c r="I29" s="839"/>
      <c r="J29" s="838">
        <v>156.63</v>
      </c>
      <c r="K29" s="840">
        <v>238.87</v>
      </c>
      <c r="L29" s="840">
        <v>249.03</v>
      </c>
    </row>
    <row r="30" spans="1:12">
      <c r="A30" s="295"/>
      <c r="B30" s="843" t="s">
        <v>109</v>
      </c>
      <c r="C30" s="834" t="s">
        <v>907</v>
      </c>
      <c r="D30" s="835" t="s">
        <v>70</v>
      </c>
      <c r="E30" s="835" t="s">
        <v>894</v>
      </c>
      <c r="F30" s="836">
        <v>1000</v>
      </c>
      <c r="G30" s="837" t="s">
        <v>895</v>
      </c>
      <c r="H30" s="838">
        <v>371.97</v>
      </c>
      <c r="I30" s="839"/>
      <c r="J30" s="840">
        <v>192.07</v>
      </c>
      <c r="K30" s="840">
        <v>179.9</v>
      </c>
      <c r="L30" s="838">
        <v>165.3</v>
      </c>
    </row>
    <row r="31" spans="1:12">
      <c r="A31" s="295"/>
      <c r="B31" s="843" t="s">
        <v>112</v>
      </c>
      <c r="C31" s="834" t="s">
        <v>908</v>
      </c>
      <c r="D31" s="835" t="s">
        <v>70</v>
      </c>
      <c r="E31" s="835" t="s">
        <v>894</v>
      </c>
      <c r="F31" s="836">
        <v>1000</v>
      </c>
      <c r="G31" s="837" t="s">
        <v>895</v>
      </c>
      <c r="H31" s="838">
        <v>273.8</v>
      </c>
      <c r="I31" s="839"/>
      <c r="J31" s="840">
        <v>131.87</v>
      </c>
      <c r="K31" s="840">
        <v>141.93</v>
      </c>
      <c r="L31" s="838">
        <v>119.47</v>
      </c>
    </row>
    <row r="32" spans="1:12">
      <c r="A32" s="295"/>
      <c r="B32" s="843" t="s">
        <v>115</v>
      </c>
      <c r="C32" s="834" t="s">
        <v>909</v>
      </c>
      <c r="D32" s="835" t="s">
        <v>70</v>
      </c>
      <c r="E32" s="835" t="s">
        <v>894</v>
      </c>
      <c r="F32" s="836">
        <v>1000</v>
      </c>
      <c r="G32" s="837" t="s">
        <v>895</v>
      </c>
      <c r="H32" s="838">
        <v>194.84</v>
      </c>
      <c r="I32" s="839"/>
      <c r="J32" s="840">
        <v>96.67</v>
      </c>
      <c r="K32" s="838">
        <v>83.33</v>
      </c>
      <c r="L32" s="840">
        <v>98.17</v>
      </c>
    </row>
    <row r="33" spans="1:12">
      <c r="A33" s="295"/>
      <c r="B33" s="843" t="s">
        <v>117</v>
      </c>
      <c r="C33" s="834" t="s">
        <v>910</v>
      </c>
      <c r="D33" s="835" t="s">
        <v>70</v>
      </c>
      <c r="E33" s="835" t="s">
        <v>894</v>
      </c>
      <c r="F33" s="836">
        <v>1000</v>
      </c>
      <c r="G33" s="837" t="s">
        <v>895</v>
      </c>
      <c r="H33" s="838">
        <v>190.43</v>
      </c>
      <c r="I33" s="839"/>
      <c r="J33" s="838">
        <v>71.5</v>
      </c>
      <c r="K33" s="840">
        <v>91.8</v>
      </c>
      <c r="L33" s="840">
        <v>98.63</v>
      </c>
    </row>
    <row r="34" spans="1:12">
      <c r="A34" s="295"/>
      <c r="B34" s="843" t="s">
        <v>120</v>
      </c>
      <c r="C34" s="834" t="s">
        <v>911</v>
      </c>
      <c r="D34" s="835" t="s">
        <v>69</v>
      </c>
      <c r="E34" s="835" t="s">
        <v>894</v>
      </c>
      <c r="F34" s="836">
        <v>1000</v>
      </c>
      <c r="G34" s="837" t="s">
        <v>895</v>
      </c>
      <c r="H34" s="838">
        <v>189.7</v>
      </c>
      <c r="I34" s="839"/>
      <c r="J34" s="840">
        <v>92.83</v>
      </c>
      <c r="K34" s="838">
        <v>77.83</v>
      </c>
      <c r="L34" s="840">
        <v>96.87</v>
      </c>
    </row>
    <row r="35" spans="1:12">
      <c r="A35" s="295"/>
      <c r="B35" s="843" t="s">
        <v>123</v>
      </c>
      <c r="C35" s="834" t="s">
        <v>912</v>
      </c>
      <c r="D35" s="835" t="s">
        <v>70</v>
      </c>
      <c r="E35" s="835" t="s">
        <v>894</v>
      </c>
      <c r="F35" s="836">
        <v>1000</v>
      </c>
      <c r="G35" s="837" t="s">
        <v>895</v>
      </c>
      <c r="H35" s="838">
        <v>143.84</v>
      </c>
      <c r="I35" s="839"/>
      <c r="J35" s="840">
        <v>70.67</v>
      </c>
      <c r="K35" s="838">
        <v>64.8</v>
      </c>
      <c r="L35" s="840">
        <v>73.17</v>
      </c>
    </row>
    <row r="36" spans="1:12">
      <c r="A36" s="295"/>
      <c r="B36" s="844"/>
      <c r="C36" s="845"/>
      <c r="D36" s="846"/>
      <c r="E36" s="846"/>
      <c r="F36" s="847"/>
      <c r="G36" s="848"/>
      <c r="H36" s="850"/>
      <c r="I36" s="849"/>
      <c r="J36" s="850"/>
      <c r="K36" s="850"/>
      <c r="L36" s="850"/>
    </row>
    <row r="39" spans="1:12" ht="18">
      <c r="B39" s="299" t="s">
        <v>916</v>
      </c>
    </row>
    <row r="40" spans="1:12">
      <c r="B40" s="829" t="s">
        <v>0</v>
      </c>
      <c r="C40" s="830" t="s">
        <v>77</v>
      </c>
      <c r="D40" s="831" t="s">
        <v>888</v>
      </c>
      <c r="E40" s="829" t="s">
        <v>79</v>
      </c>
      <c r="F40" s="829" t="s">
        <v>3</v>
      </c>
      <c r="G40" s="829" t="s">
        <v>4</v>
      </c>
      <c r="H40" s="832" t="s">
        <v>917</v>
      </c>
      <c r="I40" s="295"/>
      <c r="J40" s="832" t="s">
        <v>890</v>
      </c>
      <c r="K40" s="832" t="s">
        <v>891</v>
      </c>
      <c r="L40" s="832" t="s">
        <v>892</v>
      </c>
    </row>
    <row r="41" spans="1:12">
      <c r="B41" s="833" t="s">
        <v>93</v>
      </c>
      <c r="C41" s="834" t="s">
        <v>908</v>
      </c>
      <c r="D41" s="835" t="s">
        <v>70</v>
      </c>
      <c r="E41" s="835" t="s">
        <v>894</v>
      </c>
      <c r="F41" s="836">
        <v>1000</v>
      </c>
      <c r="G41" s="837" t="s">
        <v>895</v>
      </c>
      <c r="H41" s="851">
        <v>145.5</v>
      </c>
      <c r="I41" s="839"/>
      <c r="J41" s="851">
        <v>135.30000000000001</v>
      </c>
      <c r="K41" s="851">
        <v>133.80000000000001</v>
      </c>
      <c r="L41" s="850">
        <v>145.5</v>
      </c>
    </row>
    <row r="42" spans="1:12">
      <c r="B42" s="833" t="s">
        <v>97</v>
      </c>
      <c r="C42" s="841" t="s">
        <v>907</v>
      </c>
      <c r="D42" s="842" t="s">
        <v>70</v>
      </c>
      <c r="E42" s="842" t="s">
        <v>894</v>
      </c>
      <c r="F42" s="836">
        <v>1000</v>
      </c>
      <c r="G42" s="837" t="s">
        <v>895</v>
      </c>
      <c r="H42" s="851">
        <v>142.19999999999999</v>
      </c>
      <c r="I42" s="839"/>
      <c r="J42" s="851">
        <v>138.80000000000001</v>
      </c>
      <c r="K42" s="851">
        <v>129.69999999999999</v>
      </c>
      <c r="L42" s="850">
        <v>142.19999999999999</v>
      </c>
    </row>
    <row r="43" spans="1:12">
      <c r="B43" s="833" t="s">
        <v>101</v>
      </c>
      <c r="C43" s="834" t="s">
        <v>912</v>
      </c>
      <c r="D43" s="835" t="s">
        <v>70</v>
      </c>
      <c r="E43" s="835" t="s">
        <v>894</v>
      </c>
      <c r="F43" s="836">
        <v>1000</v>
      </c>
      <c r="G43" s="837" t="s">
        <v>895</v>
      </c>
      <c r="H43" s="851">
        <v>110.4</v>
      </c>
      <c r="I43" s="839"/>
      <c r="J43" s="851">
        <v>105.7</v>
      </c>
      <c r="K43" s="851">
        <v>109.9</v>
      </c>
      <c r="L43" s="850">
        <v>110.4</v>
      </c>
    </row>
    <row r="44" spans="1:12">
      <c r="B44" s="843" t="s">
        <v>105</v>
      </c>
      <c r="C44" s="834" t="s">
        <v>910</v>
      </c>
      <c r="D44" s="835" t="s">
        <v>70</v>
      </c>
      <c r="E44" s="835" t="s">
        <v>894</v>
      </c>
      <c r="F44" s="836">
        <v>1000</v>
      </c>
      <c r="G44" s="837" t="s">
        <v>895</v>
      </c>
      <c r="H44" s="851">
        <v>107.7</v>
      </c>
      <c r="I44" s="839"/>
      <c r="J44" s="850">
        <v>107.7</v>
      </c>
      <c r="K44" s="851">
        <v>0</v>
      </c>
      <c r="L44" s="851">
        <v>102.6</v>
      </c>
    </row>
    <row r="45" spans="1:12">
      <c r="A45" s="295"/>
      <c r="B45" s="843" t="s">
        <v>109</v>
      </c>
      <c r="C45" s="834" t="s">
        <v>909</v>
      </c>
      <c r="D45" s="835" t="s">
        <v>70</v>
      </c>
      <c r="E45" s="835" t="s">
        <v>894</v>
      </c>
      <c r="F45" s="836">
        <v>1000</v>
      </c>
      <c r="G45" s="837" t="s">
        <v>895</v>
      </c>
      <c r="H45" s="851">
        <v>101.9</v>
      </c>
      <c r="I45" s="839"/>
      <c r="J45" s="850">
        <v>101.9</v>
      </c>
      <c r="K45" s="851">
        <v>99.5</v>
      </c>
      <c r="L45" s="851">
        <v>94.2</v>
      </c>
    </row>
    <row r="46" spans="1:12">
      <c r="A46" s="295"/>
      <c r="B46" s="844"/>
      <c r="C46" s="845"/>
      <c r="D46" s="846"/>
      <c r="E46" s="846"/>
      <c r="F46" s="847"/>
      <c r="G46" s="848"/>
      <c r="H46" s="850"/>
      <c r="I46" s="849"/>
      <c r="J46" s="850"/>
      <c r="K46" s="850"/>
      <c r="L46" s="850"/>
    </row>
    <row r="49" spans="2:13" ht="18">
      <c r="B49" s="299" t="s">
        <v>918</v>
      </c>
    </row>
    <row r="50" spans="2:13">
      <c r="B50" s="829" t="s">
        <v>0</v>
      </c>
      <c r="C50" s="830" t="s">
        <v>77</v>
      </c>
      <c r="D50" s="831" t="s">
        <v>915</v>
      </c>
      <c r="E50" s="829" t="s">
        <v>79</v>
      </c>
      <c r="F50" s="829" t="s">
        <v>3</v>
      </c>
      <c r="G50" s="829" t="s">
        <v>4</v>
      </c>
      <c r="H50" s="832" t="s">
        <v>889</v>
      </c>
      <c r="I50" s="295"/>
      <c r="J50" s="832" t="s">
        <v>890</v>
      </c>
      <c r="K50" s="832" t="s">
        <v>891</v>
      </c>
      <c r="L50" s="832" t="s">
        <v>892</v>
      </c>
    </row>
    <row r="51" spans="2:13">
      <c r="B51" s="833" t="s">
        <v>93</v>
      </c>
      <c r="C51" s="834" t="s">
        <v>919</v>
      </c>
      <c r="D51" s="835">
        <v>2</v>
      </c>
      <c r="E51" s="835" t="s">
        <v>897</v>
      </c>
      <c r="F51" s="836">
        <v>489</v>
      </c>
      <c r="G51" s="837" t="s">
        <v>898</v>
      </c>
      <c r="H51" s="852">
        <v>0.97499999999999998</v>
      </c>
      <c r="I51" s="839"/>
      <c r="J51" s="851">
        <v>268.3</v>
      </c>
      <c r="K51" s="851">
        <v>267.2</v>
      </c>
      <c r="L51" s="850">
        <v>269.60000000000002</v>
      </c>
    </row>
    <row r="52" spans="2:13">
      <c r="B52" s="833" t="s">
        <v>97</v>
      </c>
      <c r="C52" s="841" t="s">
        <v>920</v>
      </c>
      <c r="D52" s="842">
        <v>1</v>
      </c>
      <c r="E52" s="842" t="s">
        <v>897</v>
      </c>
      <c r="F52" s="836">
        <v>489</v>
      </c>
      <c r="G52" s="837" t="s">
        <v>898</v>
      </c>
      <c r="H52" s="852">
        <v>0.87490000000000001</v>
      </c>
      <c r="I52" s="839"/>
      <c r="J52" s="851">
        <v>233.1</v>
      </c>
      <c r="K52" s="851">
        <v>229.8</v>
      </c>
      <c r="L52" s="850">
        <v>238.4</v>
      </c>
    </row>
    <row r="53" spans="2:13">
      <c r="B53" s="833" t="s">
        <v>101</v>
      </c>
      <c r="C53" s="834" t="s">
        <v>921</v>
      </c>
      <c r="D53" s="835">
        <v>1</v>
      </c>
      <c r="E53" s="835" t="s">
        <v>897</v>
      </c>
      <c r="F53" s="836">
        <v>489</v>
      </c>
      <c r="G53" s="837" t="s">
        <v>898</v>
      </c>
      <c r="H53" s="852">
        <v>0.87450000000000006</v>
      </c>
      <c r="I53" s="839"/>
      <c r="J53" s="851">
        <v>231.1</v>
      </c>
      <c r="K53" s="851">
        <v>0</v>
      </c>
      <c r="L53" s="850">
        <v>238.3</v>
      </c>
    </row>
    <row r="54" spans="2:13">
      <c r="B54" s="843" t="s">
        <v>105</v>
      </c>
      <c r="C54" s="834" t="s">
        <v>922</v>
      </c>
      <c r="D54" s="835">
        <v>3</v>
      </c>
      <c r="E54" s="835" t="s">
        <v>897</v>
      </c>
      <c r="F54" s="836">
        <v>489</v>
      </c>
      <c r="G54" s="837" t="s">
        <v>898</v>
      </c>
      <c r="H54" s="852">
        <v>0.82879999999999998</v>
      </c>
      <c r="I54" s="839"/>
      <c r="J54" s="851">
        <v>0</v>
      </c>
      <c r="K54" s="850">
        <v>259.39999999999998</v>
      </c>
      <c r="L54" s="851" t="s">
        <v>881</v>
      </c>
    </row>
    <row r="55" spans="2:13">
      <c r="B55" s="843" t="s">
        <v>109</v>
      </c>
      <c r="C55" s="834" t="s">
        <v>922</v>
      </c>
      <c r="D55" s="835">
        <v>1</v>
      </c>
      <c r="E55" s="835" t="s">
        <v>897</v>
      </c>
      <c r="F55" s="836">
        <v>489</v>
      </c>
      <c r="G55" s="837" t="s">
        <v>898</v>
      </c>
      <c r="H55" s="852">
        <v>0.81210000000000004</v>
      </c>
      <c r="I55" s="839"/>
      <c r="J55" s="851">
        <v>219.1</v>
      </c>
      <c r="K55" s="850">
        <v>221.3</v>
      </c>
      <c r="L55" s="851">
        <v>212.1</v>
      </c>
    </row>
    <row r="56" spans="2:13">
      <c r="B56" s="843" t="s">
        <v>112</v>
      </c>
      <c r="C56" s="834" t="s">
        <v>919</v>
      </c>
      <c r="D56" s="835">
        <v>1</v>
      </c>
      <c r="E56" s="835" t="s">
        <v>897</v>
      </c>
      <c r="F56" s="836">
        <v>489</v>
      </c>
      <c r="G56" s="837" t="s">
        <v>898</v>
      </c>
      <c r="H56" s="852">
        <v>0.81140000000000001</v>
      </c>
      <c r="I56" s="839"/>
      <c r="J56" s="850">
        <v>221.1</v>
      </c>
      <c r="K56" s="851" t="s">
        <v>881</v>
      </c>
      <c r="L56" s="851" t="s">
        <v>881</v>
      </c>
    </row>
    <row r="57" spans="2:13">
      <c r="B57" s="844"/>
      <c r="C57" s="845"/>
      <c r="D57" s="846"/>
      <c r="E57" s="846"/>
      <c r="F57" s="847"/>
      <c r="G57" s="848"/>
      <c r="H57" s="850"/>
      <c r="I57" s="849"/>
      <c r="J57" s="850"/>
      <c r="K57" s="850"/>
      <c r="L57" s="850"/>
    </row>
    <row r="61" spans="2:13" ht="18">
      <c r="B61" s="299" t="s">
        <v>923</v>
      </c>
    </row>
    <row r="62" spans="2:13">
      <c r="B62" s="829" t="s">
        <v>0</v>
      </c>
      <c r="C62" s="830" t="s">
        <v>77</v>
      </c>
      <c r="D62" s="831" t="s">
        <v>915</v>
      </c>
      <c r="E62" s="829" t="s">
        <v>79</v>
      </c>
      <c r="F62" s="829" t="s">
        <v>3</v>
      </c>
      <c r="G62" s="829" t="s">
        <v>4</v>
      </c>
      <c r="H62" s="832" t="s">
        <v>924</v>
      </c>
      <c r="I62" s="295"/>
      <c r="J62" s="832" t="s">
        <v>890</v>
      </c>
      <c r="K62" s="832" t="s">
        <v>891</v>
      </c>
      <c r="L62" s="832" t="s">
        <v>925</v>
      </c>
      <c r="M62" s="853" t="s">
        <v>926</v>
      </c>
    </row>
    <row r="63" spans="2:13">
      <c r="B63" s="833" t="s">
        <v>93</v>
      </c>
      <c r="C63" s="834" t="s">
        <v>921</v>
      </c>
      <c r="D63" s="835"/>
      <c r="E63" s="835" t="s">
        <v>897</v>
      </c>
      <c r="F63" s="836">
        <v>489</v>
      </c>
      <c r="G63" s="837" t="s">
        <v>898</v>
      </c>
      <c r="H63" s="851">
        <v>296.7</v>
      </c>
      <c r="I63" s="839"/>
      <c r="J63" s="851">
        <v>0</v>
      </c>
      <c r="K63" s="850">
        <v>296.7</v>
      </c>
      <c r="L63" s="851">
        <v>0</v>
      </c>
      <c r="M63" s="854">
        <v>289.3</v>
      </c>
    </row>
    <row r="64" spans="2:13">
      <c r="B64" s="833" t="s">
        <v>97</v>
      </c>
      <c r="C64" s="841" t="s">
        <v>920</v>
      </c>
      <c r="D64" s="842"/>
      <c r="E64" s="842" t="s">
        <v>897</v>
      </c>
      <c r="F64" s="836">
        <v>489</v>
      </c>
      <c r="G64" s="837" t="s">
        <v>898</v>
      </c>
      <c r="H64" s="851">
        <v>292.39999999999998</v>
      </c>
      <c r="I64" s="839"/>
      <c r="J64" s="850">
        <v>292.39999999999998</v>
      </c>
      <c r="K64" s="851">
        <v>0</v>
      </c>
      <c r="L64" s="851">
        <v>0</v>
      </c>
      <c r="M64" s="854" t="s">
        <v>881</v>
      </c>
    </row>
    <row r="65" spans="2:14">
      <c r="B65" s="833" t="s">
        <v>101</v>
      </c>
      <c r="C65" s="834" t="s">
        <v>919</v>
      </c>
      <c r="D65" s="835"/>
      <c r="E65" s="835" t="s">
        <v>897</v>
      </c>
      <c r="F65" s="836">
        <v>489</v>
      </c>
      <c r="G65" s="837" t="s">
        <v>898</v>
      </c>
      <c r="H65" s="851">
        <v>285.2</v>
      </c>
      <c r="I65" s="839"/>
      <c r="J65" s="851">
        <v>283</v>
      </c>
      <c r="K65" s="850">
        <v>285.2</v>
      </c>
      <c r="L65" s="851">
        <v>0</v>
      </c>
      <c r="M65" s="855">
        <v>0</v>
      </c>
    </row>
    <row r="66" spans="2:14">
      <c r="B66" s="843" t="s">
        <v>105</v>
      </c>
      <c r="C66" s="834" t="s">
        <v>922</v>
      </c>
      <c r="D66" s="835"/>
      <c r="E66" s="835" t="s">
        <v>897</v>
      </c>
      <c r="F66" s="836">
        <v>489</v>
      </c>
      <c r="G66" s="837" t="s">
        <v>898</v>
      </c>
      <c r="H66" s="851">
        <v>279.7</v>
      </c>
      <c r="I66" s="839"/>
      <c r="J66" s="851">
        <v>0</v>
      </c>
      <c r="K66" s="851">
        <v>0</v>
      </c>
      <c r="L66" s="856">
        <v>277.7</v>
      </c>
      <c r="M66" s="857">
        <v>279.7</v>
      </c>
    </row>
    <row r="67" spans="2:14">
      <c r="B67" s="843" t="s">
        <v>109</v>
      </c>
      <c r="C67" s="834" t="s">
        <v>927</v>
      </c>
      <c r="D67" s="835"/>
      <c r="E67" s="835" t="s">
        <v>894</v>
      </c>
      <c r="F67" s="836">
        <v>1000</v>
      </c>
      <c r="G67" s="837" t="s">
        <v>895</v>
      </c>
      <c r="H67" s="851">
        <v>274.10000000000002</v>
      </c>
      <c r="I67" s="858"/>
      <c r="J67" s="851">
        <v>237.4</v>
      </c>
      <c r="K67" s="851">
        <v>0</v>
      </c>
      <c r="L67" s="850">
        <v>274.10000000000002</v>
      </c>
      <c r="M67" s="855">
        <v>0</v>
      </c>
    </row>
    <row r="70" spans="2:14" ht="18">
      <c r="B70" s="299" t="s">
        <v>928</v>
      </c>
    </row>
    <row r="71" spans="2:14">
      <c r="B71" s="829" t="s">
        <v>0</v>
      </c>
      <c r="C71" s="830" t="s">
        <v>77</v>
      </c>
      <c r="D71" s="831" t="s">
        <v>915</v>
      </c>
      <c r="E71" s="829" t="s">
        <v>79</v>
      </c>
      <c r="F71" s="829" t="s">
        <v>3</v>
      </c>
      <c r="G71" s="829" t="s">
        <v>4</v>
      </c>
      <c r="H71" s="832" t="s">
        <v>889</v>
      </c>
      <c r="I71" s="295"/>
      <c r="J71" s="832" t="s">
        <v>929</v>
      </c>
      <c r="K71" s="832" t="s">
        <v>930</v>
      </c>
      <c r="L71" s="832" t="s">
        <v>931</v>
      </c>
      <c r="M71" s="859" t="s">
        <v>932</v>
      </c>
      <c r="N71" s="859" t="s">
        <v>933</v>
      </c>
    </row>
    <row r="72" spans="2:14">
      <c r="B72" s="833" t="s">
        <v>93</v>
      </c>
      <c r="C72" s="834" t="s">
        <v>934</v>
      </c>
      <c r="D72" s="835"/>
      <c r="E72" s="835" t="s">
        <v>897</v>
      </c>
      <c r="F72" s="836">
        <v>489</v>
      </c>
      <c r="G72" s="837" t="s">
        <v>898</v>
      </c>
      <c r="H72" s="838">
        <v>2130.4</v>
      </c>
      <c r="I72" s="860"/>
      <c r="J72" s="838">
        <v>1052.83</v>
      </c>
      <c r="K72" s="838">
        <v>0</v>
      </c>
      <c r="L72" s="838">
        <v>52.37</v>
      </c>
      <c r="M72" s="861">
        <v>1063.6300000000001</v>
      </c>
      <c r="N72" s="862">
        <v>1066.77</v>
      </c>
    </row>
    <row r="73" spans="2:14">
      <c r="B73" s="833" t="s">
        <v>97</v>
      </c>
      <c r="C73" s="841" t="s">
        <v>935</v>
      </c>
      <c r="D73" s="842"/>
      <c r="E73" s="842" t="s">
        <v>905</v>
      </c>
      <c r="F73" s="836">
        <v>85</v>
      </c>
      <c r="G73" s="837" t="s">
        <v>936</v>
      </c>
      <c r="H73" s="838">
        <v>2106.4699999999998</v>
      </c>
      <c r="I73" s="860"/>
      <c r="J73" s="838">
        <v>1040.6300000000001</v>
      </c>
      <c r="K73" s="838">
        <v>1005.07</v>
      </c>
      <c r="L73" s="840">
        <v>1032.2</v>
      </c>
      <c r="M73" s="863">
        <v>1023.73</v>
      </c>
      <c r="N73" s="862">
        <v>1074.27</v>
      </c>
    </row>
    <row r="74" spans="2:14">
      <c r="B74" s="833" t="s">
        <v>101</v>
      </c>
      <c r="C74" s="834" t="s">
        <v>937</v>
      </c>
      <c r="D74" s="835"/>
      <c r="E74" s="835" t="s">
        <v>897</v>
      </c>
      <c r="F74" s="836">
        <v>489</v>
      </c>
      <c r="G74" s="837" t="s">
        <v>898</v>
      </c>
      <c r="H74" s="838">
        <v>2027.73</v>
      </c>
      <c r="I74" s="860"/>
      <c r="J74" s="838">
        <v>1006.4</v>
      </c>
      <c r="K74" s="838">
        <v>991.63</v>
      </c>
      <c r="L74" s="838">
        <v>990.77</v>
      </c>
      <c r="M74" s="861">
        <v>1007.4</v>
      </c>
      <c r="N74" s="862">
        <v>1020.33</v>
      </c>
    </row>
    <row r="75" spans="2:14">
      <c r="B75" s="843" t="s">
        <v>105</v>
      </c>
      <c r="C75" s="834" t="s">
        <v>938</v>
      </c>
      <c r="D75" s="835"/>
      <c r="E75" s="835" t="s">
        <v>905</v>
      </c>
      <c r="F75" s="836">
        <v>851</v>
      </c>
      <c r="G75" s="837" t="s">
        <v>939</v>
      </c>
      <c r="H75" s="838">
        <v>2020.56</v>
      </c>
      <c r="I75" s="860"/>
      <c r="J75" s="838">
        <v>1005.77</v>
      </c>
      <c r="K75" s="838">
        <v>1003.47</v>
      </c>
      <c r="L75" s="838">
        <v>1002.47</v>
      </c>
      <c r="M75" s="861">
        <v>1013.23</v>
      </c>
      <c r="N75" s="862">
        <v>1007.33</v>
      </c>
    </row>
    <row r="76" spans="2:14">
      <c r="B76" s="843" t="s">
        <v>109</v>
      </c>
      <c r="C76" s="834" t="s">
        <v>940</v>
      </c>
      <c r="D76" s="835"/>
      <c r="E76" s="835" t="s">
        <v>905</v>
      </c>
      <c r="F76" s="836">
        <v>96</v>
      </c>
      <c r="G76" s="837" t="s">
        <v>941</v>
      </c>
      <c r="H76" s="838">
        <v>1994.67</v>
      </c>
      <c r="I76" s="860"/>
      <c r="J76" s="838">
        <v>873.7</v>
      </c>
      <c r="K76" s="838">
        <v>973.5</v>
      </c>
      <c r="L76" s="838">
        <v>965.4</v>
      </c>
      <c r="M76" s="861">
        <v>994.7</v>
      </c>
      <c r="N76" s="862">
        <v>999.97</v>
      </c>
    </row>
    <row r="77" spans="2:14" ht="28">
      <c r="B77" s="843" t="s">
        <v>112</v>
      </c>
      <c r="C77" s="864" t="s">
        <v>942</v>
      </c>
      <c r="D77" s="835"/>
      <c r="E77" s="835" t="s">
        <v>943</v>
      </c>
      <c r="F77" s="836"/>
      <c r="G77" s="865" t="s">
        <v>944</v>
      </c>
      <c r="H77" s="866">
        <v>1950.23</v>
      </c>
      <c r="I77" s="860"/>
      <c r="J77" s="866">
        <v>977.07</v>
      </c>
      <c r="K77" s="866">
        <v>965.57</v>
      </c>
      <c r="L77" s="867">
        <v>991.4</v>
      </c>
      <c r="M77" s="861">
        <v>958.83</v>
      </c>
      <c r="N77" s="868">
        <v>948.4</v>
      </c>
    </row>
    <row r="78" spans="2:14" ht="28">
      <c r="B78" s="843" t="s">
        <v>115</v>
      </c>
      <c r="C78" s="864" t="s">
        <v>945</v>
      </c>
      <c r="D78" s="835"/>
      <c r="E78" s="835" t="s">
        <v>943</v>
      </c>
      <c r="F78" s="836"/>
      <c r="G78" s="837" t="s">
        <v>946</v>
      </c>
      <c r="H78" s="866">
        <v>924.6</v>
      </c>
      <c r="I78" s="869"/>
      <c r="J78" s="867">
        <v>924.6</v>
      </c>
      <c r="K78" s="866">
        <v>914.7</v>
      </c>
      <c r="L78" s="840"/>
      <c r="M78" s="861"/>
      <c r="N78" s="862"/>
    </row>
    <row r="79" spans="2:14">
      <c r="B79" s="843" t="s">
        <v>117</v>
      </c>
      <c r="C79" s="834" t="s">
        <v>947</v>
      </c>
      <c r="D79" s="835"/>
      <c r="E79" s="835" t="s">
        <v>905</v>
      </c>
      <c r="F79" s="836">
        <v>851</v>
      </c>
      <c r="G79" s="837" t="s">
        <v>939</v>
      </c>
      <c r="H79" s="838">
        <v>923.83</v>
      </c>
      <c r="I79" s="860"/>
      <c r="J79" s="838">
        <v>912.13</v>
      </c>
      <c r="K79" s="840">
        <v>923.83</v>
      </c>
      <c r="L79" s="840"/>
      <c r="M79" s="861"/>
      <c r="N79" s="862"/>
    </row>
    <row r="80" spans="2:14">
      <c r="B80" s="843" t="s">
        <v>120</v>
      </c>
      <c r="C80" s="834" t="s">
        <v>948</v>
      </c>
      <c r="D80" s="835"/>
      <c r="E80" s="835" t="s">
        <v>905</v>
      </c>
      <c r="F80" s="836">
        <v>851</v>
      </c>
      <c r="G80" s="837" t="s">
        <v>939</v>
      </c>
      <c r="H80" s="838">
        <v>906.1</v>
      </c>
      <c r="I80" s="860"/>
      <c r="J80" s="840">
        <v>906.1</v>
      </c>
      <c r="K80" s="838">
        <v>905.17</v>
      </c>
      <c r="L80" s="840"/>
      <c r="M80" s="861"/>
      <c r="N80" s="862"/>
    </row>
    <row r="81" spans="2:14">
      <c r="B81" s="843" t="s">
        <v>123</v>
      </c>
      <c r="C81" s="834" t="s">
        <v>949</v>
      </c>
      <c r="D81" s="835"/>
      <c r="E81" s="835" t="s">
        <v>905</v>
      </c>
      <c r="F81" s="836">
        <v>851</v>
      </c>
      <c r="G81" s="837" t="s">
        <v>939</v>
      </c>
      <c r="H81" s="838">
        <v>889.43</v>
      </c>
      <c r="I81" s="860"/>
      <c r="J81" s="838">
        <v>819.23</v>
      </c>
      <c r="K81" s="840">
        <v>889.43</v>
      </c>
      <c r="L81" s="840"/>
      <c r="M81" s="861"/>
      <c r="N81" s="862"/>
    </row>
    <row r="82" spans="2:14">
      <c r="B82" s="843" t="s">
        <v>125</v>
      </c>
      <c r="C82" s="834" t="s">
        <v>950</v>
      </c>
      <c r="D82" s="835"/>
      <c r="E82" s="835" t="s">
        <v>894</v>
      </c>
      <c r="F82" s="836">
        <v>1000</v>
      </c>
      <c r="G82" s="837" t="s">
        <v>895</v>
      </c>
      <c r="H82" s="838">
        <v>870.13</v>
      </c>
      <c r="I82" s="860"/>
      <c r="J82" s="838">
        <v>782.84</v>
      </c>
      <c r="K82" s="840">
        <v>870.13</v>
      </c>
      <c r="L82" s="840"/>
      <c r="M82" s="861"/>
      <c r="N82" s="862"/>
    </row>
    <row r="83" spans="2:14">
      <c r="B83" s="843" t="s">
        <v>127</v>
      </c>
      <c r="C83" s="834" t="s">
        <v>921</v>
      </c>
      <c r="D83" s="835"/>
      <c r="E83" s="835" t="s">
        <v>897</v>
      </c>
      <c r="F83" s="836">
        <v>489</v>
      </c>
      <c r="G83" s="837" t="s">
        <v>898</v>
      </c>
      <c r="H83" s="838">
        <v>862.87</v>
      </c>
      <c r="I83" s="860"/>
      <c r="J83" s="838">
        <v>0</v>
      </c>
      <c r="K83" s="840">
        <v>862.87</v>
      </c>
      <c r="L83" s="840"/>
      <c r="M83" s="861"/>
      <c r="N83" s="862"/>
    </row>
    <row r="84" spans="2:14">
      <c r="B84" s="843" t="s">
        <v>130</v>
      </c>
      <c r="C84" s="834" t="s">
        <v>951</v>
      </c>
      <c r="D84" s="835" t="s">
        <v>69</v>
      </c>
      <c r="E84" s="835" t="s">
        <v>897</v>
      </c>
      <c r="F84" s="836">
        <v>489</v>
      </c>
      <c r="G84" s="837" t="s">
        <v>898</v>
      </c>
      <c r="H84" s="838">
        <v>620.92999999999995</v>
      </c>
      <c r="I84" s="860"/>
      <c r="J84" s="840">
        <v>620.92999999999995</v>
      </c>
      <c r="K84" s="838">
        <v>568.47</v>
      </c>
      <c r="L84" s="840"/>
      <c r="M84" s="861"/>
      <c r="N84" s="862"/>
    </row>
    <row r="85" spans="2:14">
      <c r="B85" s="843" t="s">
        <v>134</v>
      </c>
      <c r="C85" s="834" t="s">
        <v>952</v>
      </c>
      <c r="D85" s="835"/>
      <c r="E85" s="835" t="s">
        <v>894</v>
      </c>
      <c r="F85" s="836">
        <v>1000</v>
      </c>
      <c r="G85" s="837" t="s">
        <v>895</v>
      </c>
      <c r="H85" s="838">
        <v>603.9</v>
      </c>
      <c r="I85" s="860"/>
      <c r="J85" s="838">
        <v>593.03</v>
      </c>
      <c r="K85" s="840">
        <v>603.9</v>
      </c>
      <c r="L85" s="840"/>
      <c r="M85" s="861"/>
      <c r="N85" s="862"/>
    </row>
    <row r="86" spans="2:14">
      <c r="B86" s="844"/>
      <c r="C86" s="870"/>
      <c r="D86" s="871"/>
      <c r="E86" s="871"/>
      <c r="F86" s="847"/>
      <c r="G86" s="848"/>
      <c r="H86" s="840"/>
      <c r="I86" s="872"/>
      <c r="J86" s="840"/>
      <c r="K86" s="840"/>
      <c r="L86" s="840"/>
      <c r="M86" s="861"/>
      <c r="N86" s="862"/>
    </row>
    <row r="87" spans="2:14">
      <c r="B87" s="843" t="s">
        <v>953</v>
      </c>
      <c r="C87" s="834" t="s">
        <v>954</v>
      </c>
      <c r="D87" s="835"/>
      <c r="E87" s="835"/>
      <c r="F87" s="836"/>
      <c r="G87" s="837" t="s">
        <v>946</v>
      </c>
      <c r="H87" s="840"/>
      <c r="I87" s="872"/>
      <c r="J87" s="840"/>
      <c r="K87" s="840"/>
      <c r="L87" s="840"/>
      <c r="M87" s="861"/>
      <c r="N87" s="862"/>
    </row>
    <row r="90" spans="2:14" ht="18">
      <c r="B90" s="299" t="s">
        <v>955</v>
      </c>
    </row>
    <row r="91" spans="2:14">
      <c r="B91" s="829" t="s">
        <v>0</v>
      </c>
      <c r="C91" s="830" t="s">
        <v>77</v>
      </c>
      <c r="D91" s="831" t="s">
        <v>915</v>
      </c>
      <c r="E91" s="829" t="s">
        <v>79</v>
      </c>
      <c r="F91" s="829" t="s">
        <v>3</v>
      </c>
      <c r="G91" s="829" t="s">
        <v>4</v>
      </c>
      <c r="H91" s="832" t="s">
        <v>956</v>
      </c>
      <c r="I91" s="295"/>
      <c r="J91" s="832" t="s">
        <v>890</v>
      </c>
      <c r="K91" s="832" t="s">
        <v>891</v>
      </c>
      <c r="L91" s="832" t="s">
        <v>892</v>
      </c>
      <c r="M91" s="832" t="s">
        <v>957</v>
      </c>
    </row>
    <row r="92" spans="2:14" ht="28">
      <c r="B92" s="833" t="s">
        <v>93</v>
      </c>
      <c r="C92" s="834" t="s">
        <v>958</v>
      </c>
      <c r="D92" s="835"/>
      <c r="E92" s="835" t="s">
        <v>959</v>
      </c>
      <c r="F92" s="873" t="s">
        <v>960</v>
      </c>
      <c r="G92" s="865" t="s">
        <v>961</v>
      </c>
      <c r="H92" s="874" t="s">
        <v>962</v>
      </c>
      <c r="I92" s="839"/>
      <c r="J92" s="875">
        <v>2.3726851851851851E-3</v>
      </c>
      <c r="K92" s="876" t="s">
        <v>963</v>
      </c>
      <c r="L92" s="876">
        <v>2.4074074074074076E-3</v>
      </c>
      <c r="M92" s="876" t="s">
        <v>881</v>
      </c>
    </row>
    <row r="93" spans="2:14" ht="28">
      <c r="B93" s="833" t="s">
        <v>97</v>
      </c>
      <c r="C93" s="877" t="s">
        <v>964</v>
      </c>
      <c r="D93" s="878"/>
      <c r="E93" s="835" t="s">
        <v>965</v>
      </c>
      <c r="F93" s="873" t="s">
        <v>966</v>
      </c>
      <c r="G93" s="865" t="s">
        <v>967</v>
      </c>
      <c r="H93" s="874" t="s">
        <v>968</v>
      </c>
      <c r="I93" s="839"/>
      <c r="J93" s="875">
        <v>2.5231828703703701E-3</v>
      </c>
      <c r="K93" s="876">
        <v>2.569548611111111E-3</v>
      </c>
      <c r="L93" s="876" t="s">
        <v>969</v>
      </c>
      <c r="M93" s="876">
        <v>2.5231828703703701E-3</v>
      </c>
    </row>
    <row r="94" spans="2:14" ht="28">
      <c r="B94" s="833" t="s">
        <v>101</v>
      </c>
      <c r="C94" s="877" t="s">
        <v>970</v>
      </c>
      <c r="D94" s="835"/>
      <c r="E94" s="879" t="s">
        <v>971</v>
      </c>
      <c r="F94" s="873" t="s">
        <v>972</v>
      </c>
      <c r="G94" s="865" t="s">
        <v>973</v>
      </c>
      <c r="H94" s="874" t="s">
        <v>974</v>
      </c>
      <c r="I94" s="839"/>
      <c r="J94" s="875">
        <v>2.3148495370370367E-3</v>
      </c>
      <c r="K94" s="876" t="s">
        <v>975</v>
      </c>
      <c r="L94" s="876" t="s">
        <v>976</v>
      </c>
      <c r="M94" s="876">
        <v>2.3148495370370367E-3</v>
      </c>
    </row>
    <row r="95" spans="2:14" ht="28">
      <c r="B95" s="843" t="s">
        <v>105</v>
      </c>
      <c r="C95" s="877" t="s">
        <v>977</v>
      </c>
      <c r="D95" s="835"/>
      <c r="E95" s="879" t="s">
        <v>978</v>
      </c>
      <c r="F95" s="873" t="s">
        <v>972</v>
      </c>
      <c r="G95" s="865" t="s">
        <v>973</v>
      </c>
      <c r="H95" s="876">
        <v>2.5347222222222221E-3</v>
      </c>
      <c r="I95" s="839"/>
      <c r="J95" s="876" t="s">
        <v>974</v>
      </c>
      <c r="K95" s="876">
        <v>2.5579166666666667E-3</v>
      </c>
      <c r="L95" s="876">
        <v>2.6273726851851853E-3</v>
      </c>
      <c r="M95" s="875">
        <v>2.5347222222222221E-3</v>
      </c>
    </row>
    <row r="96" spans="2:14" ht="28">
      <c r="B96" s="843" t="s">
        <v>109</v>
      </c>
      <c r="C96" s="834" t="s">
        <v>979</v>
      </c>
      <c r="D96" s="835"/>
      <c r="E96" s="835" t="s">
        <v>965</v>
      </c>
      <c r="F96" s="873" t="s">
        <v>960</v>
      </c>
      <c r="G96" s="865" t="s">
        <v>980</v>
      </c>
      <c r="H96" s="876">
        <v>2.6389467592592593E-3</v>
      </c>
      <c r="I96" s="839"/>
      <c r="J96" s="875">
        <v>2.6389467592592593E-3</v>
      </c>
      <c r="K96" s="876" t="s">
        <v>881</v>
      </c>
      <c r="L96" s="876" t="s">
        <v>881</v>
      </c>
      <c r="M96" s="876" t="s">
        <v>881</v>
      </c>
    </row>
    <row r="97" spans="2:13">
      <c r="B97" s="844"/>
      <c r="C97" s="845"/>
      <c r="D97" s="846"/>
      <c r="E97" s="846"/>
      <c r="F97" s="847"/>
      <c r="G97" s="848"/>
      <c r="H97" s="850"/>
      <c r="I97" s="849"/>
      <c r="J97" s="850"/>
      <c r="K97" s="850"/>
      <c r="L97" s="850"/>
      <c r="M97" s="850"/>
    </row>
    <row r="100" spans="2:13" ht="18">
      <c r="B100" s="299" t="s">
        <v>981</v>
      </c>
    </row>
    <row r="101" spans="2:13">
      <c r="B101" s="829" t="s">
        <v>0</v>
      </c>
      <c r="C101" s="830" t="s">
        <v>77</v>
      </c>
      <c r="D101" s="831" t="s">
        <v>888</v>
      </c>
      <c r="E101" s="829" t="s">
        <v>79</v>
      </c>
      <c r="F101" s="829" t="s">
        <v>3</v>
      </c>
      <c r="G101" s="829" t="s">
        <v>4</v>
      </c>
      <c r="H101" s="832" t="s">
        <v>924</v>
      </c>
      <c r="I101" s="295"/>
      <c r="J101" s="832" t="s">
        <v>890</v>
      </c>
      <c r="K101" s="832" t="s">
        <v>891</v>
      </c>
      <c r="L101" s="832" t="s">
        <v>892</v>
      </c>
    </row>
    <row r="102" spans="2:13">
      <c r="B102" s="833" t="s">
        <v>93</v>
      </c>
      <c r="C102" s="834" t="s">
        <v>982</v>
      </c>
      <c r="D102" s="835"/>
      <c r="E102" s="835" t="s">
        <v>897</v>
      </c>
      <c r="F102" s="836">
        <v>489</v>
      </c>
      <c r="G102" s="837" t="s">
        <v>898</v>
      </c>
      <c r="H102" s="851"/>
      <c r="I102" s="839"/>
      <c r="J102" s="851" t="s">
        <v>983</v>
      </c>
      <c r="K102" s="851" t="s">
        <v>983</v>
      </c>
      <c r="L102" s="851" t="s">
        <v>983</v>
      </c>
    </row>
    <row r="103" spans="2:13">
      <c r="B103" s="833" t="s">
        <v>97</v>
      </c>
      <c r="C103" s="841" t="s">
        <v>984</v>
      </c>
      <c r="D103" s="842"/>
      <c r="E103" s="842" t="s">
        <v>897</v>
      </c>
      <c r="F103" s="836">
        <v>489</v>
      </c>
      <c r="G103" s="837" t="s">
        <v>898</v>
      </c>
      <c r="H103" s="851"/>
      <c r="I103" s="839"/>
      <c r="J103" s="851" t="s">
        <v>983</v>
      </c>
      <c r="K103" s="851" t="s">
        <v>983</v>
      </c>
      <c r="L103" s="851" t="s">
        <v>983</v>
      </c>
    </row>
    <row r="104" spans="2:13">
      <c r="B104" s="833" t="s">
        <v>101</v>
      </c>
      <c r="C104" s="834" t="s">
        <v>985</v>
      </c>
      <c r="D104" s="835"/>
      <c r="E104" s="842" t="s">
        <v>897</v>
      </c>
      <c r="F104" s="836">
        <v>489</v>
      </c>
      <c r="G104" s="837" t="s">
        <v>898</v>
      </c>
      <c r="H104" s="851"/>
      <c r="I104" s="839"/>
      <c r="J104" s="851" t="s">
        <v>986</v>
      </c>
      <c r="K104" s="851" t="s">
        <v>983</v>
      </c>
      <c r="L104" s="851" t="s">
        <v>986</v>
      </c>
    </row>
    <row r="105" spans="2:13">
      <c r="B105" s="843" t="s">
        <v>105</v>
      </c>
      <c r="C105" s="834" t="s">
        <v>919</v>
      </c>
      <c r="D105" s="835"/>
      <c r="E105" s="842" t="s">
        <v>897</v>
      </c>
      <c r="F105" s="836">
        <v>489</v>
      </c>
      <c r="G105" s="837" t="s">
        <v>898</v>
      </c>
      <c r="H105" s="851"/>
      <c r="I105" s="839"/>
      <c r="J105" s="851" t="s">
        <v>986</v>
      </c>
      <c r="K105" s="851" t="s">
        <v>986</v>
      </c>
      <c r="L105" s="850"/>
    </row>
    <row r="106" spans="2:13">
      <c r="B106" s="843" t="s">
        <v>109</v>
      </c>
      <c r="C106" s="834" t="s">
        <v>987</v>
      </c>
      <c r="D106" s="835"/>
      <c r="E106" s="842" t="s">
        <v>897</v>
      </c>
      <c r="F106" s="836">
        <v>489</v>
      </c>
      <c r="G106" s="837" t="s">
        <v>898</v>
      </c>
      <c r="H106" s="851"/>
      <c r="I106" s="839"/>
      <c r="J106" s="851" t="s">
        <v>986</v>
      </c>
      <c r="K106" s="851" t="s">
        <v>986</v>
      </c>
      <c r="L106" s="850"/>
    </row>
    <row r="107" spans="2:13">
      <c r="B107" s="844" t="s">
        <v>913</v>
      </c>
      <c r="C107" s="845"/>
      <c r="D107" s="846"/>
      <c r="E107" s="846"/>
      <c r="F107" s="847"/>
      <c r="G107" s="848"/>
      <c r="H107" s="850"/>
      <c r="I107" s="839"/>
      <c r="J107" s="850"/>
      <c r="K107" s="850"/>
      <c r="L107" s="850"/>
    </row>
    <row r="110" spans="2:13" ht="18">
      <c r="B110" s="299" t="s">
        <v>988</v>
      </c>
    </row>
    <row r="111" spans="2:13">
      <c r="B111" s="829" t="s">
        <v>0</v>
      </c>
      <c r="C111" s="830" t="s">
        <v>77</v>
      </c>
      <c r="D111" s="831" t="s">
        <v>915</v>
      </c>
      <c r="E111" s="829" t="s">
        <v>79</v>
      </c>
      <c r="F111" s="829" t="s">
        <v>3</v>
      </c>
      <c r="G111" s="829" t="s">
        <v>4</v>
      </c>
      <c r="H111" s="832" t="s">
        <v>989</v>
      </c>
      <c r="I111" s="295"/>
      <c r="J111" s="832" t="s">
        <v>890</v>
      </c>
      <c r="K111" s="832" t="s">
        <v>891</v>
      </c>
      <c r="L111" s="832" t="s">
        <v>990</v>
      </c>
    </row>
    <row r="112" spans="2:13" ht="28">
      <c r="B112" s="833" t="s">
        <v>93</v>
      </c>
      <c r="C112" s="877" t="s">
        <v>964</v>
      </c>
      <c r="D112" s="878"/>
      <c r="E112" s="835" t="s">
        <v>991</v>
      </c>
      <c r="F112" s="873" t="s">
        <v>960</v>
      </c>
      <c r="G112" s="865" t="s">
        <v>980</v>
      </c>
      <c r="H112" s="876">
        <v>5.1852546296296291E-3</v>
      </c>
      <c r="I112" s="880"/>
      <c r="J112" s="881">
        <v>3.1250694444444442E-3</v>
      </c>
      <c r="K112" s="881">
        <v>3.0787615740740736E-3</v>
      </c>
      <c r="L112" s="875">
        <v>2.8704282407407402E-3</v>
      </c>
    </row>
    <row r="113" spans="2:12" ht="28">
      <c r="B113" s="833" t="s">
        <v>97</v>
      </c>
      <c r="C113" s="877" t="s">
        <v>992</v>
      </c>
      <c r="D113" s="878"/>
      <c r="E113" s="835" t="s">
        <v>991</v>
      </c>
      <c r="F113" s="873" t="s">
        <v>960</v>
      </c>
      <c r="G113" s="865" t="s">
        <v>980</v>
      </c>
      <c r="H113" s="876">
        <v>5.4051736111111106E-3</v>
      </c>
      <c r="I113" s="880"/>
      <c r="J113" s="875">
        <v>2.939895833333333E-3</v>
      </c>
      <c r="K113" s="881" t="s">
        <v>993</v>
      </c>
      <c r="L113" s="881">
        <v>3.252372685185185E-3</v>
      </c>
    </row>
    <row r="114" spans="2:12" ht="28">
      <c r="B114" s="833" t="s">
        <v>101</v>
      </c>
      <c r="C114" s="877" t="s">
        <v>994</v>
      </c>
      <c r="D114" s="835"/>
      <c r="E114" s="835" t="s">
        <v>991</v>
      </c>
      <c r="F114" s="873" t="s">
        <v>960</v>
      </c>
      <c r="G114" s="865" t="s">
        <v>980</v>
      </c>
      <c r="H114" s="876" t="s">
        <v>995</v>
      </c>
      <c r="I114" s="880"/>
      <c r="J114" s="881" t="s">
        <v>996</v>
      </c>
      <c r="K114" s="881">
        <v>3.1365856481481479E-3</v>
      </c>
      <c r="L114" s="875">
        <v>2.8936111111111111E-3</v>
      </c>
    </row>
    <row r="115" spans="2:12">
      <c r="B115" s="844"/>
      <c r="C115" s="845"/>
      <c r="D115" s="846"/>
      <c r="E115" s="846"/>
      <c r="F115" s="847"/>
      <c r="G115" s="848"/>
      <c r="H115" s="850"/>
      <c r="I115" s="849"/>
      <c r="J115" s="850"/>
      <c r="K115" s="850"/>
      <c r="L115" s="850"/>
    </row>
    <row r="117" spans="2:12">
      <c r="B117" s="347"/>
      <c r="C117" s="1348"/>
      <c r="D117" s="1348"/>
      <c r="E117" s="1348"/>
      <c r="F117" s="1348"/>
      <c r="G117" s="1348"/>
      <c r="H117" s="1348"/>
      <c r="I117" s="1348"/>
      <c r="J117" s="1348"/>
      <c r="K117" s="1348"/>
      <c r="L117" s="1348"/>
    </row>
    <row r="118" spans="2:12">
      <c r="B118" s="348"/>
      <c r="C118" s="349"/>
    </row>
    <row r="119" spans="2:12">
      <c r="B119" s="348"/>
      <c r="C119" s="349"/>
    </row>
    <row r="120" spans="2:12">
      <c r="B120" s="348"/>
      <c r="C120" s="349"/>
      <c r="E120" s="349"/>
    </row>
  </sheetData>
  <mergeCells count="1">
    <mergeCell ref="C117:L1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55C9-652F-D541-B244-4AD23062D77C}">
  <dimension ref="B1:O18"/>
  <sheetViews>
    <sheetView workbookViewId="0">
      <selection sqref="A1:XFD1048576"/>
    </sheetView>
  </sheetViews>
  <sheetFormatPr baseColWidth="10" defaultColWidth="8.25" defaultRowHeight="16"/>
  <cols>
    <col min="1" max="1" width="1.125" style="34" customWidth="1"/>
    <col min="2" max="2" width="8.25" style="34"/>
    <col min="3" max="3" width="16.875" style="34" customWidth="1"/>
    <col min="4" max="6" width="8.25" style="34"/>
    <col min="7" max="7" width="31.875" style="34" customWidth="1"/>
    <col min="8" max="8" width="10.125" style="34" customWidth="1"/>
    <col min="9" max="9" width="1.625" style="34" customWidth="1"/>
    <col min="10" max="15" width="7.25" style="34" customWidth="1"/>
    <col min="16" max="16384" width="8.25" style="34"/>
  </cols>
  <sheetData>
    <row r="1" spans="2:15" ht="23">
      <c r="C1" s="267"/>
      <c r="D1" s="267"/>
      <c r="E1" s="267"/>
      <c r="F1" s="268" t="s">
        <v>1450</v>
      </c>
      <c r="G1" s="267"/>
      <c r="H1" s="267"/>
      <c r="I1" s="267"/>
      <c r="J1" s="267"/>
      <c r="K1" s="267"/>
      <c r="L1" s="267"/>
      <c r="M1" s="267"/>
      <c r="N1" s="267"/>
    </row>
    <row r="2" spans="2:15" ht="23">
      <c r="C2" s="267"/>
      <c r="D2" s="267"/>
      <c r="F2" s="268" t="s">
        <v>1467</v>
      </c>
      <c r="G2" s="267"/>
      <c r="H2" s="267"/>
      <c r="I2" s="267"/>
      <c r="J2" s="267"/>
      <c r="K2" s="267"/>
      <c r="L2" s="267"/>
      <c r="M2" s="267"/>
      <c r="N2" s="267"/>
    </row>
    <row r="3" spans="2:15" ht="20">
      <c r="B3" s="447"/>
      <c r="C3" s="354"/>
      <c r="E3" s="355"/>
    </row>
    <row r="4" spans="2:15" ht="19" thickBot="1">
      <c r="B4" s="356" t="s">
        <v>1451</v>
      </c>
    </row>
    <row r="5" spans="2:15" ht="17" thickBot="1">
      <c r="B5" s="1185" t="s">
        <v>0</v>
      </c>
      <c r="C5" s="1192" t="s">
        <v>813</v>
      </c>
      <c r="D5" s="1186" t="s">
        <v>479</v>
      </c>
      <c r="E5" s="1187" t="s">
        <v>1452</v>
      </c>
      <c r="F5" s="1188" t="s">
        <v>3</v>
      </c>
      <c r="G5" s="1193" t="s">
        <v>4</v>
      </c>
      <c r="H5" s="1183" t="s">
        <v>480</v>
      </c>
      <c r="J5" s="1212" t="s">
        <v>481</v>
      </c>
      <c r="K5" s="1213" t="s">
        <v>482</v>
      </c>
      <c r="L5" s="1213" t="s">
        <v>483</v>
      </c>
      <c r="M5" s="1213" t="s">
        <v>484</v>
      </c>
      <c r="N5" s="1213" t="s">
        <v>485</v>
      </c>
      <c r="O5" s="1189" t="s">
        <v>1453</v>
      </c>
    </row>
    <row r="6" spans="2:15">
      <c r="B6" s="1201" t="s">
        <v>93</v>
      </c>
      <c r="C6" s="1202" t="s">
        <v>1468</v>
      </c>
      <c r="D6" s="367"/>
      <c r="E6" s="367" t="s">
        <v>452</v>
      </c>
      <c r="F6" s="1203">
        <v>154</v>
      </c>
      <c r="G6" s="369" t="s">
        <v>495</v>
      </c>
      <c r="H6" s="1221">
        <v>14272</v>
      </c>
      <c r="I6" s="1222"/>
      <c r="J6" s="1223">
        <v>2649</v>
      </c>
      <c r="K6" s="1224">
        <v>2835</v>
      </c>
      <c r="L6" s="1224">
        <v>2933</v>
      </c>
      <c r="M6" s="1224">
        <v>2856</v>
      </c>
      <c r="N6" s="1224">
        <v>3000</v>
      </c>
      <c r="O6" s="1214"/>
    </row>
    <row r="7" spans="2:15">
      <c r="B7" s="1204" t="s">
        <v>97</v>
      </c>
      <c r="C7" s="1199" t="s">
        <v>1456</v>
      </c>
      <c r="D7" s="895"/>
      <c r="E7" s="895" t="s">
        <v>659</v>
      </c>
      <c r="F7" s="1200">
        <v>875</v>
      </c>
      <c r="G7" s="1205" t="s">
        <v>1402</v>
      </c>
      <c r="H7" s="1221">
        <v>14172</v>
      </c>
      <c r="I7" s="1222"/>
      <c r="J7" s="1225">
        <v>2994</v>
      </c>
      <c r="K7" s="1226">
        <v>2612</v>
      </c>
      <c r="L7" s="1226">
        <v>3000</v>
      </c>
      <c r="M7" s="1226">
        <v>2720</v>
      </c>
      <c r="N7" s="1226">
        <v>2846</v>
      </c>
      <c r="O7" s="1215"/>
    </row>
    <row r="8" spans="2:15">
      <c r="B8" s="1204" t="s">
        <v>101</v>
      </c>
      <c r="C8" s="1199" t="s">
        <v>1454</v>
      </c>
      <c r="D8" s="904"/>
      <c r="E8" s="904" t="s">
        <v>659</v>
      </c>
      <c r="F8" s="1200">
        <v>574</v>
      </c>
      <c r="G8" s="1205" t="s">
        <v>1455</v>
      </c>
      <c r="H8" s="1191">
        <v>13724</v>
      </c>
      <c r="I8" s="371"/>
      <c r="J8" s="1216">
        <v>2733</v>
      </c>
      <c r="K8" s="900">
        <v>2367</v>
      </c>
      <c r="L8" s="900">
        <v>2869</v>
      </c>
      <c r="M8" s="900">
        <v>2895</v>
      </c>
      <c r="N8" s="900">
        <v>2860</v>
      </c>
      <c r="O8" s="1217"/>
    </row>
    <row r="9" spans="2:15">
      <c r="B9" s="1204" t="s">
        <v>105</v>
      </c>
      <c r="C9" s="1199" t="s">
        <v>1457</v>
      </c>
      <c r="D9" s="904"/>
      <c r="E9" s="904" t="s">
        <v>518</v>
      </c>
      <c r="F9" s="1200">
        <v>118</v>
      </c>
      <c r="G9" s="1205" t="s">
        <v>1036</v>
      </c>
      <c r="H9" s="1191">
        <v>13478</v>
      </c>
      <c r="I9" s="371"/>
      <c r="J9" s="1216">
        <v>2593</v>
      </c>
      <c r="K9" s="900">
        <v>2799</v>
      </c>
      <c r="L9" s="900">
        <v>2909</v>
      </c>
      <c r="M9" s="900">
        <v>2682</v>
      </c>
      <c r="N9" s="900">
        <v>2496</v>
      </c>
      <c r="O9" s="1217"/>
    </row>
    <row r="10" spans="2:15">
      <c r="B10" s="1204" t="s">
        <v>109</v>
      </c>
      <c r="C10" s="1199" t="s">
        <v>1464</v>
      </c>
      <c r="D10" s="904"/>
      <c r="E10" s="904" t="s">
        <v>518</v>
      </c>
      <c r="F10" s="1200">
        <v>110</v>
      </c>
      <c r="G10" s="1205" t="s">
        <v>1465</v>
      </c>
      <c r="H10" s="1191">
        <v>13349</v>
      </c>
      <c r="I10" s="371"/>
      <c r="J10" s="1216">
        <v>2695</v>
      </c>
      <c r="K10" s="900">
        <v>2797</v>
      </c>
      <c r="L10" s="900">
        <v>2649</v>
      </c>
      <c r="M10" s="900">
        <v>2511</v>
      </c>
      <c r="N10" s="900">
        <v>2697</v>
      </c>
      <c r="O10" s="1217"/>
    </row>
    <row r="11" spans="2:15">
      <c r="B11" s="1206" t="s">
        <v>112</v>
      </c>
      <c r="C11" s="1199" t="s">
        <v>1458</v>
      </c>
      <c r="D11" s="904"/>
      <c r="E11" s="904" t="s">
        <v>659</v>
      </c>
      <c r="F11" s="1200">
        <v>64</v>
      </c>
      <c r="G11" s="1205" t="s">
        <v>1459</v>
      </c>
      <c r="H11" s="1191">
        <v>13024</v>
      </c>
      <c r="I11" s="371"/>
      <c r="J11" s="1216">
        <v>2648</v>
      </c>
      <c r="K11" s="900">
        <v>2295</v>
      </c>
      <c r="L11" s="900">
        <v>2858</v>
      </c>
      <c r="M11" s="900">
        <v>2674</v>
      </c>
      <c r="N11" s="900">
        <v>2548</v>
      </c>
      <c r="O11" s="1217"/>
    </row>
    <row r="12" spans="2:15">
      <c r="B12" s="1206" t="s">
        <v>115</v>
      </c>
      <c r="C12" s="1199" t="s">
        <v>1460</v>
      </c>
      <c r="D12" s="904"/>
      <c r="E12" s="904" t="s">
        <v>518</v>
      </c>
      <c r="F12" s="1200">
        <v>118</v>
      </c>
      <c r="G12" s="1205" t="s">
        <v>1036</v>
      </c>
      <c r="H12" s="1191">
        <v>12329</v>
      </c>
      <c r="I12" s="371"/>
      <c r="J12" s="1216">
        <v>2420</v>
      </c>
      <c r="K12" s="900">
        <v>2685</v>
      </c>
      <c r="L12" s="900">
        <v>2408</v>
      </c>
      <c r="M12" s="900">
        <v>2459</v>
      </c>
      <c r="N12" s="900">
        <v>2357</v>
      </c>
      <c r="O12" s="1217"/>
    </row>
    <row r="13" spans="2:15">
      <c r="B13" s="1206" t="s">
        <v>117</v>
      </c>
      <c r="C13" s="1199" t="s">
        <v>1461</v>
      </c>
      <c r="D13" s="904"/>
      <c r="E13" s="904" t="s">
        <v>452</v>
      </c>
      <c r="F13" s="1200">
        <v>154</v>
      </c>
      <c r="G13" s="1205" t="s">
        <v>495</v>
      </c>
      <c r="H13" s="1191">
        <v>12097</v>
      </c>
      <c r="I13" s="371"/>
      <c r="J13" s="1216">
        <v>2638</v>
      </c>
      <c r="K13" s="900">
        <v>2229</v>
      </c>
      <c r="L13" s="900">
        <v>2363</v>
      </c>
      <c r="M13" s="900">
        <v>2553</v>
      </c>
      <c r="N13" s="900">
        <v>2313</v>
      </c>
      <c r="O13" s="1217"/>
    </row>
    <row r="14" spans="2:15">
      <c r="B14" s="1206" t="s">
        <v>120</v>
      </c>
      <c r="C14" s="1199" t="s">
        <v>1469</v>
      </c>
      <c r="D14" s="904"/>
      <c r="E14" s="904" t="s">
        <v>518</v>
      </c>
      <c r="F14" s="1200">
        <v>118</v>
      </c>
      <c r="G14" s="1205" t="s">
        <v>1036</v>
      </c>
      <c r="H14" s="1191">
        <v>11058</v>
      </c>
      <c r="I14" s="371"/>
      <c r="J14" s="1216">
        <v>1936</v>
      </c>
      <c r="K14" s="900">
        <v>1330</v>
      </c>
      <c r="L14" s="900">
        <v>2573</v>
      </c>
      <c r="M14" s="900">
        <v>2584</v>
      </c>
      <c r="N14" s="900">
        <v>2635</v>
      </c>
      <c r="O14" s="1217"/>
    </row>
    <row r="15" spans="2:15">
      <c r="B15" s="1206" t="s">
        <v>123</v>
      </c>
      <c r="C15" s="1199" t="s">
        <v>1462</v>
      </c>
      <c r="D15" s="904"/>
      <c r="E15" s="904" t="s">
        <v>659</v>
      </c>
      <c r="F15" s="1200">
        <v>86</v>
      </c>
      <c r="G15" s="1205" t="s">
        <v>1463</v>
      </c>
      <c r="H15" s="1191">
        <v>7250</v>
      </c>
      <c r="I15" s="371"/>
      <c r="J15" s="1216">
        <v>1738</v>
      </c>
      <c r="K15" s="900">
        <v>2652</v>
      </c>
      <c r="L15" s="900">
        <v>2260</v>
      </c>
      <c r="M15" s="900">
        <v>600</v>
      </c>
      <c r="N15" s="900">
        <v>0</v>
      </c>
      <c r="O15" s="1217"/>
    </row>
    <row r="16" spans="2:15">
      <c r="B16" s="1206" t="s">
        <v>125</v>
      </c>
      <c r="C16" s="1199" t="s">
        <v>1470</v>
      </c>
      <c r="D16" s="904"/>
      <c r="E16" s="1190" t="s">
        <v>1471</v>
      </c>
      <c r="F16" s="1200">
        <v>154</v>
      </c>
      <c r="G16" s="1205" t="s">
        <v>495</v>
      </c>
      <c r="H16" s="1191">
        <v>7149</v>
      </c>
      <c r="I16" s="371"/>
      <c r="J16" s="1216">
        <v>2527</v>
      </c>
      <c r="K16" s="900">
        <v>2517</v>
      </c>
      <c r="L16" s="900">
        <v>2106</v>
      </c>
      <c r="M16" s="900">
        <v>0</v>
      </c>
      <c r="N16" s="900">
        <v>0</v>
      </c>
      <c r="O16" s="1217"/>
    </row>
    <row r="17" spans="2:15" ht="17" thickBot="1">
      <c r="B17" s="1207"/>
      <c r="C17" s="1208"/>
      <c r="D17" s="1209"/>
      <c r="E17" s="1209"/>
      <c r="F17" s="1210"/>
      <c r="G17" s="1211"/>
      <c r="H17" s="1191"/>
      <c r="I17" s="371"/>
      <c r="J17" s="1216"/>
      <c r="K17" s="900"/>
      <c r="L17" s="900"/>
      <c r="M17" s="900"/>
      <c r="N17" s="900"/>
      <c r="O17" s="1217"/>
    </row>
    <row r="18" spans="2:15" ht="17" thickBot="1">
      <c r="B18" s="1194" t="s">
        <v>1466</v>
      </c>
      <c r="C18" s="1195"/>
      <c r="D18" s="1196"/>
      <c r="E18" s="1196"/>
      <c r="F18" s="1197"/>
      <c r="G18" s="1198"/>
      <c r="H18" s="1184"/>
      <c r="I18" s="371"/>
      <c r="J18" s="1218"/>
      <c r="K18" s="1219"/>
      <c r="L18" s="1219"/>
      <c r="M18" s="1219"/>
      <c r="N18" s="1219"/>
      <c r="O18" s="122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C138B-1B8B-5846-A143-B85586C9C221}">
  <dimension ref="B2:T70"/>
  <sheetViews>
    <sheetView workbookViewId="0">
      <selection activeCell="S16" sqref="S16"/>
    </sheetView>
  </sheetViews>
  <sheetFormatPr baseColWidth="10" defaultColWidth="8.25" defaultRowHeight="16"/>
  <cols>
    <col min="1" max="1" width="1.125" style="34" customWidth="1"/>
    <col min="2" max="2" width="8.25" style="34"/>
    <col min="3" max="3" width="16.875" style="34" customWidth="1"/>
    <col min="4" max="4" width="8.25" style="34"/>
    <col min="5" max="5" width="22.75" style="34" customWidth="1"/>
    <col min="6" max="6" width="8.25" style="34"/>
    <col min="7" max="7" width="30.5" style="34" customWidth="1"/>
    <col min="8" max="8" width="10.125" style="34" customWidth="1"/>
    <col min="9" max="9" width="1.625" style="34" customWidth="1"/>
    <col min="10" max="17" width="7.25" style="34" customWidth="1"/>
    <col min="18" max="256" width="8.25" style="34"/>
    <col min="257" max="257" width="1.125" style="34" customWidth="1"/>
    <col min="258" max="258" width="8.25" style="34"/>
    <col min="259" max="259" width="16.875" style="34" customWidth="1"/>
    <col min="260" max="260" width="8.25" style="34"/>
    <col min="261" max="261" width="22.75" style="34" customWidth="1"/>
    <col min="262" max="262" width="8.25" style="34"/>
    <col min="263" max="263" width="30.5" style="34" customWidth="1"/>
    <col min="264" max="264" width="10.125" style="34" customWidth="1"/>
    <col min="265" max="265" width="1.625" style="34" customWidth="1"/>
    <col min="266" max="273" width="7.25" style="34" customWidth="1"/>
    <col min="274" max="512" width="8.25" style="34"/>
    <col min="513" max="513" width="1.125" style="34" customWidth="1"/>
    <col min="514" max="514" width="8.25" style="34"/>
    <col min="515" max="515" width="16.875" style="34" customWidth="1"/>
    <col min="516" max="516" width="8.25" style="34"/>
    <col min="517" max="517" width="22.75" style="34" customWidth="1"/>
    <col min="518" max="518" width="8.25" style="34"/>
    <col min="519" max="519" width="30.5" style="34" customWidth="1"/>
    <col min="520" max="520" width="10.125" style="34" customWidth="1"/>
    <col min="521" max="521" width="1.625" style="34" customWidth="1"/>
    <col min="522" max="529" width="7.25" style="34" customWidth="1"/>
    <col min="530" max="768" width="8.25" style="34"/>
    <col min="769" max="769" width="1.125" style="34" customWidth="1"/>
    <col min="770" max="770" width="8.25" style="34"/>
    <col min="771" max="771" width="16.875" style="34" customWidth="1"/>
    <col min="772" max="772" width="8.25" style="34"/>
    <col min="773" max="773" width="22.75" style="34" customWidth="1"/>
    <col min="774" max="774" width="8.25" style="34"/>
    <col min="775" max="775" width="30.5" style="34" customWidth="1"/>
    <col min="776" max="776" width="10.125" style="34" customWidth="1"/>
    <col min="777" max="777" width="1.625" style="34" customWidth="1"/>
    <col min="778" max="785" width="7.25" style="34" customWidth="1"/>
    <col min="786" max="1024" width="8.25" style="34"/>
    <col min="1025" max="1025" width="1.125" style="34" customWidth="1"/>
    <col min="1026" max="1026" width="8.25" style="34"/>
    <col min="1027" max="1027" width="16.875" style="34" customWidth="1"/>
    <col min="1028" max="1028" width="8.25" style="34"/>
    <col min="1029" max="1029" width="22.75" style="34" customWidth="1"/>
    <col min="1030" max="1030" width="8.25" style="34"/>
    <col min="1031" max="1031" width="30.5" style="34" customWidth="1"/>
    <col min="1032" max="1032" width="10.125" style="34" customWidth="1"/>
    <col min="1033" max="1033" width="1.625" style="34" customWidth="1"/>
    <col min="1034" max="1041" width="7.25" style="34" customWidth="1"/>
    <col min="1042" max="1280" width="8.25" style="34"/>
    <col min="1281" max="1281" width="1.125" style="34" customWidth="1"/>
    <col min="1282" max="1282" width="8.25" style="34"/>
    <col min="1283" max="1283" width="16.875" style="34" customWidth="1"/>
    <col min="1284" max="1284" width="8.25" style="34"/>
    <col min="1285" max="1285" width="22.75" style="34" customWidth="1"/>
    <col min="1286" max="1286" width="8.25" style="34"/>
    <col min="1287" max="1287" width="30.5" style="34" customWidth="1"/>
    <col min="1288" max="1288" width="10.125" style="34" customWidth="1"/>
    <col min="1289" max="1289" width="1.625" style="34" customWidth="1"/>
    <col min="1290" max="1297" width="7.25" style="34" customWidth="1"/>
    <col min="1298" max="1536" width="8.25" style="34"/>
    <col min="1537" max="1537" width="1.125" style="34" customWidth="1"/>
    <col min="1538" max="1538" width="8.25" style="34"/>
    <col min="1539" max="1539" width="16.875" style="34" customWidth="1"/>
    <col min="1540" max="1540" width="8.25" style="34"/>
    <col min="1541" max="1541" width="22.75" style="34" customWidth="1"/>
    <col min="1542" max="1542" width="8.25" style="34"/>
    <col min="1543" max="1543" width="30.5" style="34" customWidth="1"/>
    <col min="1544" max="1544" width="10.125" style="34" customWidth="1"/>
    <col min="1545" max="1545" width="1.625" style="34" customWidth="1"/>
    <col min="1546" max="1553" width="7.25" style="34" customWidth="1"/>
    <col min="1554" max="1792" width="8.25" style="34"/>
    <col min="1793" max="1793" width="1.125" style="34" customWidth="1"/>
    <col min="1794" max="1794" width="8.25" style="34"/>
    <col min="1795" max="1795" width="16.875" style="34" customWidth="1"/>
    <col min="1796" max="1796" width="8.25" style="34"/>
    <col min="1797" max="1797" width="22.75" style="34" customWidth="1"/>
    <col min="1798" max="1798" width="8.25" style="34"/>
    <col min="1799" max="1799" width="30.5" style="34" customWidth="1"/>
    <col min="1800" max="1800" width="10.125" style="34" customWidth="1"/>
    <col min="1801" max="1801" width="1.625" style="34" customWidth="1"/>
    <col min="1802" max="1809" width="7.25" style="34" customWidth="1"/>
    <col min="1810" max="2048" width="8.25" style="34"/>
    <col min="2049" max="2049" width="1.125" style="34" customWidth="1"/>
    <col min="2050" max="2050" width="8.25" style="34"/>
    <col min="2051" max="2051" width="16.875" style="34" customWidth="1"/>
    <col min="2052" max="2052" width="8.25" style="34"/>
    <col min="2053" max="2053" width="22.75" style="34" customWidth="1"/>
    <col min="2054" max="2054" width="8.25" style="34"/>
    <col min="2055" max="2055" width="30.5" style="34" customWidth="1"/>
    <col min="2056" max="2056" width="10.125" style="34" customWidth="1"/>
    <col min="2057" max="2057" width="1.625" style="34" customWidth="1"/>
    <col min="2058" max="2065" width="7.25" style="34" customWidth="1"/>
    <col min="2066" max="2304" width="8.25" style="34"/>
    <col min="2305" max="2305" width="1.125" style="34" customWidth="1"/>
    <col min="2306" max="2306" width="8.25" style="34"/>
    <col min="2307" max="2307" width="16.875" style="34" customWidth="1"/>
    <col min="2308" max="2308" width="8.25" style="34"/>
    <col min="2309" max="2309" width="22.75" style="34" customWidth="1"/>
    <col min="2310" max="2310" width="8.25" style="34"/>
    <col min="2311" max="2311" width="30.5" style="34" customWidth="1"/>
    <col min="2312" max="2312" width="10.125" style="34" customWidth="1"/>
    <col min="2313" max="2313" width="1.625" style="34" customWidth="1"/>
    <col min="2314" max="2321" width="7.25" style="34" customWidth="1"/>
    <col min="2322" max="2560" width="8.25" style="34"/>
    <col min="2561" max="2561" width="1.125" style="34" customWidth="1"/>
    <col min="2562" max="2562" width="8.25" style="34"/>
    <col min="2563" max="2563" width="16.875" style="34" customWidth="1"/>
    <col min="2564" max="2564" width="8.25" style="34"/>
    <col min="2565" max="2565" width="22.75" style="34" customWidth="1"/>
    <col min="2566" max="2566" width="8.25" style="34"/>
    <col min="2567" max="2567" width="30.5" style="34" customWidth="1"/>
    <col min="2568" max="2568" width="10.125" style="34" customWidth="1"/>
    <col min="2569" max="2569" width="1.625" style="34" customWidth="1"/>
    <col min="2570" max="2577" width="7.25" style="34" customWidth="1"/>
    <col min="2578" max="2816" width="8.25" style="34"/>
    <col min="2817" max="2817" width="1.125" style="34" customWidth="1"/>
    <col min="2818" max="2818" width="8.25" style="34"/>
    <col min="2819" max="2819" width="16.875" style="34" customWidth="1"/>
    <col min="2820" max="2820" width="8.25" style="34"/>
    <col min="2821" max="2821" width="22.75" style="34" customWidth="1"/>
    <col min="2822" max="2822" width="8.25" style="34"/>
    <col min="2823" max="2823" width="30.5" style="34" customWidth="1"/>
    <col min="2824" max="2824" width="10.125" style="34" customWidth="1"/>
    <col min="2825" max="2825" width="1.625" style="34" customWidth="1"/>
    <col min="2826" max="2833" width="7.25" style="34" customWidth="1"/>
    <col min="2834" max="3072" width="8.25" style="34"/>
    <col min="3073" max="3073" width="1.125" style="34" customWidth="1"/>
    <col min="3074" max="3074" width="8.25" style="34"/>
    <col min="3075" max="3075" width="16.875" style="34" customWidth="1"/>
    <col min="3076" max="3076" width="8.25" style="34"/>
    <col min="3077" max="3077" width="22.75" style="34" customWidth="1"/>
    <col min="3078" max="3078" width="8.25" style="34"/>
    <col min="3079" max="3079" width="30.5" style="34" customWidth="1"/>
    <col min="3080" max="3080" width="10.125" style="34" customWidth="1"/>
    <col min="3081" max="3081" width="1.625" style="34" customWidth="1"/>
    <col min="3082" max="3089" width="7.25" style="34" customWidth="1"/>
    <col min="3090" max="3328" width="8.25" style="34"/>
    <col min="3329" max="3329" width="1.125" style="34" customWidth="1"/>
    <col min="3330" max="3330" width="8.25" style="34"/>
    <col min="3331" max="3331" width="16.875" style="34" customWidth="1"/>
    <col min="3332" max="3332" width="8.25" style="34"/>
    <col min="3333" max="3333" width="22.75" style="34" customWidth="1"/>
    <col min="3334" max="3334" width="8.25" style="34"/>
    <col min="3335" max="3335" width="30.5" style="34" customWidth="1"/>
    <col min="3336" max="3336" width="10.125" style="34" customWidth="1"/>
    <col min="3337" max="3337" width="1.625" style="34" customWidth="1"/>
    <col min="3338" max="3345" width="7.25" style="34" customWidth="1"/>
    <col min="3346" max="3584" width="8.25" style="34"/>
    <col min="3585" max="3585" width="1.125" style="34" customWidth="1"/>
    <col min="3586" max="3586" width="8.25" style="34"/>
    <col min="3587" max="3587" width="16.875" style="34" customWidth="1"/>
    <col min="3588" max="3588" width="8.25" style="34"/>
    <col min="3589" max="3589" width="22.75" style="34" customWidth="1"/>
    <col min="3590" max="3590" width="8.25" style="34"/>
    <col min="3591" max="3591" width="30.5" style="34" customWidth="1"/>
    <col min="3592" max="3592" width="10.125" style="34" customWidth="1"/>
    <col min="3593" max="3593" width="1.625" style="34" customWidth="1"/>
    <col min="3594" max="3601" width="7.25" style="34" customWidth="1"/>
    <col min="3602" max="3840" width="8.25" style="34"/>
    <col min="3841" max="3841" width="1.125" style="34" customWidth="1"/>
    <col min="3842" max="3842" width="8.25" style="34"/>
    <col min="3843" max="3843" width="16.875" style="34" customWidth="1"/>
    <col min="3844" max="3844" width="8.25" style="34"/>
    <col min="3845" max="3845" width="22.75" style="34" customWidth="1"/>
    <col min="3846" max="3846" width="8.25" style="34"/>
    <col min="3847" max="3847" width="30.5" style="34" customWidth="1"/>
    <col min="3848" max="3848" width="10.125" style="34" customWidth="1"/>
    <col min="3849" max="3849" width="1.625" style="34" customWidth="1"/>
    <col min="3850" max="3857" width="7.25" style="34" customWidth="1"/>
    <col min="3858" max="4096" width="8.25" style="34"/>
    <col min="4097" max="4097" width="1.125" style="34" customWidth="1"/>
    <col min="4098" max="4098" width="8.25" style="34"/>
    <col min="4099" max="4099" width="16.875" style="34" customWidth="1"/>
    <col min="4100" max="4100" width="8.25" style="34"/>
    <col min="4101" max="4101" width="22.75" style="34" customWidth="1"/>
    <col min="4102" max="4102" width="8.25" style="34"/>
    <col min="4103" max="4103" width="30.5" style="34" customWidth="1"/>
    <col min="4104" max="4104" width="10.125" style="34" customWidth="1"/>
    <col min="4105" max="4105" width="1.625" style="34" customWidth="1"/>
    <col min="4106" max="4113" width="7.25" style="34" customWidth="1"/>
    <col min="4114" max="4352" width="8.25" style="34"/>
    <col min="4353" max="4353" width="1.125" style="34" customWidth="1"/>
    <col min="4354" max="4354" width="8.25" style="34"/>
    <col min="4355" max="4355" width="16.875" style="34" customWidth="1"/>
    <col min="4356" max="4356" width="8.25" style="34"/>
    <col min="4357" max="4357" width="22.75" style="34" customWidth="1"/>
    <col min="4358" max="4358" width="8.25" style="34"/>
    <col min="4359" max="4359" width="30.5" style="34" customWidth="1"/>
    <col min="4360" max="4360" width="10.125" style="34" customWidth="1"/>
    <col min="4361" max="4361" width="1.625" style="34" customWidth="1"/>
    <col min="4362" max="4369" width="7.25" style="34" customWidth="1"/>
    <col min="4370" max="4608" width="8.25" style="34"/>
    <col min="4609" max="4609" width="1.125" style="34" customWidth="1"/>
    <col min="4610" max="4610" width="8.25" style="34"/>
    <col min="4611" max="4611" width="16.875" style="34" customWidth="1"/>
    <col min="4612" max="4612" width="8.25" style="34"/>
    <col min="4613" max="4613" width="22.75" style="34" customWidth="1"/>
    <col min="4614" max="4614" width="8.25" style="34"/>
    <col min="4615" max="4615" width="30.5" style="34" customWidth="1"/>
    <col min="4616" max="4616" width="10.125" style="34" customWidth="1"/>
    <col min="4617" max="4617" width="1.625" style="34" customWidth="1"/>
    <col min="4618" max="4625" width="7.25" style="34" customWidth="1"/>
    <col min="4626" max="4864" width="8.25" style="34"/>
    <col min="4865" max="4865" width="1.125" style="34" customWidth="1"/>
    <col min="4866" max="4866" width="8.25" style="34"/>
    <col min="4867" max="4867" width="16.875" style="34" customWidth="1"/>
    <col min="4868" max="4868" width="8.25" style="34"/>
    <col min="4869" max="4869" width="22.75" style="34" customWidth="1"/>
    <col min="4870" max="4870" width="8.25" style="34"/>
    <col min="4871" max="4871" width="30.5" style="34" customWidth="1"/>
    <col min="4872" max="4872" width="10.125" style="34" customWidth="1"/>
    <col min="4873" max="4873" width="1.625" style="34" customWidth="1"/>
    <col min="4874" max="4881" width="7.25" style="34" customWidth="1"/>
    <col min="4882" max="5120" width="8.25" style="34"/>
    <col min="5121" max="5121" width="1.125" style="34" customWidth="1"/>
    <col min="5122" max="5122" width="8.25" style="34"/>
    <col min="5123" max="5123" width="16.875" style="34" customWidth="1"/>
    <col min="5124" max="5124" width="8.25" style="34"/>
    <col min="5125" max="5125" width="22.75" style="34" customWidth="1"/>
    <col min="5126" max="5126" width="8.25" style="34"/>
    <col min="5127" max="5127" width="30.5" style="34" customWidth="1"/>
    <col min="5128" max="5128" width="10.125" style="34" customWidth="1"/>
    <col min="5129" max="5129" width="1.625" style="34" customWidth="1"/>
    <col min="5130" max="5137" width="7.25" style="34" customWidth="1"/>
    <col min="5138" max="5376" width="8.25" style="34"/>
    <col min="5377" max="5377" width="1.125" style="34" customWidth="1"/>
    <col min="5378" max="5378" width="8.25" style="34"/>
    <col min="5379" max="5379" width="16.875" style="34" customWidth="1"/>
    <col min="5380" max="5380" width="8.25" style="34"/>
    <col min="5381" max="5381" width="22.75" style="34" customWidth="1"/>
    <col min="5382" max="5382" width="8.25" style="34"/>
    <col min="5383" max="5383" width="30.5" style="34" customWidth="1"/>
    <col min="5384" max="5384" width="10.125" style="34" customWidth="1"/>
    <col min="5385" max="5385" width="1.625" style="34" customWidth="1"/>
    <col min="5386" max="5393" width="7.25" style="34" customWidth="1"/>
    <col min="5394" max="5632" width="8.25" style="34"/>
    <col min="5633" max="5633" width="1.125" style="34" customWidth="1"/>
    <col min="5634" max="5634" width="8.25" style="34"/>
    <col min="5635" max="5635" width="16.875" style="34" customWidth="1"/>
    <col min="5636" max="5636" width="8.25" style="34"/>
    <col min="5637" max="5637" width="22.75" style="34" customWidth="1"/>
    <col min="5638" max="5638" width="8.25" style="34"/>
    <col min="5639" max="5639" width="30.5" style="34" customWidth="1"/>
    <col min="5640" max="5640" width="10.125" style="34" customWidth="1"/>
    <col min="5641" max="5641" width="1.625" style="34" customWidth="1"/>
    <col min="5642" max="5649" width="7.25" style="34" customWidth="1"/>
    <col min="5650" max="5888" width="8.25" style="34"/>
    <col min="5889" max="5889" width="1.125" style="34" customWidth="1"/>
    <col min="5890" max="5890" width="8.25" style="34"/>
    <col min="5891" max="5891" width="16.875" style="34" customWidth="1"/>
    <col min="5892" max="5892" width="8.25" style="34"/>
    <col min="5893" max="5893" width="22.75" style="34" customWidth="1"/>
    <col min="5894" max="5894" width="8.25" style="34"/>
    <col min="5895" max="5895" width="30.5" style="34" customWidth="1"/>
    <col min="5896" max="5896" width="10.125" style="34" customWidth="1"/>
    <col min="5897" max="5897" width="1.625" style="34" customWidth="1"/>
    <col min="5898" max="5905" width="7.25" style="34" customWidth="1"/>
    <col min="5906" max="6144" width="8.25" style="34"/>
    <col min="6145" max="6145" width="1.125" style="34" customWidth="1"/>
    <col min="6146" max="6146" width="8.25" style="34"/>
    <col min="6147" max="6147" width="16.875" style="34" customWidth="1"/>
    <col min="6148" max="6148" width="8.25" style="34"/>
    <col min="6149" max="6149" width="22.75" style="34" customWidth="1"/>
    <col min="6150" max="6150" width="8.25" style="34"/>
    <col min="6151" max="6151" width="30.5" style="34" customWidth="1"/>
    <col min="6152" max="6152" width="10.125" style="34" customWidth="1"/>
    <col min="6153" max="6153" width="1.625" style="34" customWidth="1"/>
    <col min="6154" max="6161" width="7.25" style="34" customWidth="1"/>
    <col min="6162" max="6400" width="8.25" style="34"/>
    <col min="6401" max="6401" width="1.125" style="34" customWidth="1"/>
    <col min="6402" max="6402" width="8.25" style="34"/>
    <col min="6403" max="6403" width="16.875" style="34" customWidth="1"/>
    <col min="6404" max="6404" width="8.25" style="34"/>
    <col min="6405" max="6405" width="22.75" style="34" customWidth="1"/>
    <col min="6406" max="6406" width="8.25" style="34"/>
    <col min="6407" max="6407" width="30.5" style="34" customWidth="1"/>
    <col min="6408" max="6408" width="10.125" style="34" customWidth="1"/>
    <col min="6409" max="6409" width="1.625" style="34" customWidth="1"/>
    <col min="6410" max="6417" width="7.25" style="34" customWidth="1"/>
    <col min="6418" max="6656" width="8.25" style="34"/>
    <col min="6657" max="6657" width="1.125" style="34" customWidth="1"/>
    <col min="6658" max="6658" width="8.25" style="34"/>
    <col min="6659" max="6659" width="16.875" style="34" customWidth="1"/>
    <col min="6660" max="6660" width="8.25" style="34"/>
    <col min="6661" max="6661" width="22.75" style="34" customWidth="1"/>
    <col min="6662" max="6662" width="8.25" style="34"/>
    <col min="6663" max="6663" width="30.5" style="34" customWidth="1"/>
    <col min="6664" max="6664" width="10.125" style="34" customWidth="1"/>
    <col min="6665" max="6665" width="1.625" style="34" customWidth="1"/>
    <col min="6666" max="6673" width="7.25" style="34" customWidth="1"/>
    <col min="6674" max="6912" width="8.25" style="34"/>
    <col min="6913" max="6913" width="1.125" style="34" customWidth="1"/>
    <col min="6914" max="6914" width="8.25" style="34"/>
    <col min="6915" max="6915" width="16.875" style="34" customWidth="1"/>
    <col min="6916" max="6916" width="8.25" style="34"/>
    <col min="6917" max="6917" width="22.75" style="34" customWidth="1"/>
    <col min="6918" max="6918" width="8.25" style="34"/>
    <col min="6919" max="6919" width="30.5" style="34" customWidth="1"/>
    <col min="6920" max="6920" width="10.125" style="34" customWidth="1"/>
    <col min="6921" max="6921" width="1.625" style="34" customWidth="1"/>
    <col min="6922" max="6929" width="7.25" style="34" customWidth="1"/>
    <col min="6930" max="7168" width="8.25" style="34"/>
    <col min="7169" max="7169" width="1.125" style="34" customWidth="1"/>
    <col min="7170" max="7170" width="8.25" style="34"/>
    <col min="7171" max="7171" width="16.875" style="34" customWidth="1"/>
    <col min="7172" max="7172" width="8.25" style="34"/>
    <col min="7173" max="7173" width="22.75" style="34" customWidth="1"/>
    <col min="7174" max="7174" width="8.25" style="34"/>
    <col min="7175" max="7175" width="30.5" style="34" customWidth="1"/>
    <col min="7176" max="7176" width="10.125" style="34" customWidth="1"/>
    <col min="7177" max="7177" width="1.625" style="34" customWidth="1"/>
    <col min="7178" max="7185" width="7.25" style="34" customWidth="1"/>
    <col min="7186" max="7424" width="8.25" style="34"/>
    <col min="7425" max="7425" width="1.125" style="34" customWidth="1"/>
    <col min="7426" max="7426" width="8.25" style="34"/>
    <col min="7427" max="7427" width="16.875" style="34" customWidth="1"/>
    <col min="7428" max="7428" width="8.25" style="34"/>
    <col min="7429" max="7429" width="22.75" style="34" customWidth="1"/>
    <col min="7430" max="7430" width="8.25" style="34"/>
    <col min="7431" max="7431" width="30.5" style="34" customWidth="1"/>
    <col min="7432" max="7432" width="10.125" style="34" customWidth="1"/>
    <col min="7433" max="7433" width="1.625" style="34" customWidth="1"/>
    <col min="7434" max="7441" width="7.25" style="34" customWidth="1"/>
    <col min="7442" max="7680" width="8.25" style="34"/>
    <col min="7681" max="7681" width="1.125" style="34" customWidth="1"/>
    <col min="7682" max="7682" width="8.25" style="34"/>
    <col min="7683" max="7683" width="16.875" style="34" customWidth="1"/>
    <col min="7684" max="7684" width="8.25" style="34"/>
    <col min="7685" max="7685" width="22.75" style="34" customWidth="1"/>
    <col min="7686" max="7686" width="8.25" style="34"/>
    <col min="7687" max="7687" width="30.5" style="34" customWidth="1"/>
    <col min="7688" max="7688" width="10.125" style="34" customWidth="1"/>
    <col min="7689" max="7689" width="1.625" style="34" customWidth="1"/>
    <col min="7690" max="7697" width="7.25" style="34" customWidth="1"/>
    <col min="7698" max="7936" width="8.25" style="34"/>
    <col min="7937" max="7937" width="1.125" style="34" customWidth="1"/>
    <col min="7938" max="7938" width="8.25" style="34"/>
    <col min="7939" max="7939" width="16.875" style="34" customWidth="1"/>
    <col min="7940" max="7940" width="8.25" style="34"/>
    <col min="7941" max="7941" width="22.75" style="34" customWidth="1"/>
    <col min="7942" max="7942" width="8.25" style="34"/>
    <col min="7943" max="7943" width="30.5" style="34" customWidth="1"/>
    <col min="7944" max="7944" width="10.125" style="34" customWidth="1"/>
    <col min="7945" max="7945" width="1.625" style="34" customWidth="1"/>
    <col min="7946" max="7953" width="7.25" style="34" customWidth="1"/>
    <col min="7954" max="8192" width="8.25" style="34"/>
    <col min="8193" max="8193" width="1.125" style="34" customWidth="1"/>
    <col min="8194" max="8194" width="8.25" style="34"/>
    <col min="8195" max="8195" width="16.875" style="34" customWidth="1"/>
    <col min="8196" max="8196" width="8.25" style="34"/>
    <col min="8197" max="8197" width="22.75" style="34" customWidth="1"/>
    <col min="8198" max="8198" width="8.25" style="34"/>
    <col min="8199" max="8199" width="30.5" style="34" customWidth="1"/>
    <col min="8200" max="8200" width="10.125" style="34" customWidth="1"/>
    <col min="8201" max="8201" width="1.625" style="34" customWidth="1"/>
    <col min="8202" max="8209" width="7.25" style="34" customWidth="1"/>
    <col min="8210" max="8448" width="8.25" style="34"/>
    <col min="8449" max="8449" width="1.125" style="34" customWidth="1"/>
    <col min="8450" max="8450" width="8.25" style="34"/>
    <col min="8451" max="8451" width="16.875" style="34" customWidth="1"/>
    <col min="8452" max="8452" width="8.25" style="34"/>
    <col min="8453" max="8453" width="22.75" style="34" customWidth="1"/>
    <col min="8454" max="8454" width="8.25" style="34"/>
    <col min="8455" max="8455" width="30.5" style="34" customWidth="1"/>
    <col min="8456" max="8456" width="10.125" style="34" customWidth="1"/>
    <col min="8457" max="8457" width="1.625" style="34" customWidth="1"/>
    <col min="8458" max="8465" width="7.25" style="34" customWidth="1"/>
    <col min="8466" max="8704" width="8.25" style="34"/>
    <col min="8705" max="8705" width="1.125" style="34" customWidth="1"/>
    <col min="8706" max="8706" width="8.25" style="34"/>
    <col min="8707" max="8707" width="16.875" style="34" customWidth="1"/>
    <col min="8708" max="8708" width="8.25" style="34"/>
    <col min="8709" max="8709" width="22.75" style="34" customWidth="1"/>
    <col min="8710" max="8710" width="8.25" style="34"/>
    <col min="8711" max="8711" width="30.5" style="34" customWidth="1"/>
    <col min="8712" max="8712" width="10.125" style="34" customWidth="1"/>
    <col min="8713" max="8713" width="1.625" style="34" customWidth="1"/>
    <col min="8714" max="8721" width="7.25" style="34" customWidth="1"/>
    <col min="8722" max="8960" width="8.25" style="34"/>
    <col min="8961" max="8961" width="1.125" style="34" customWidth="1"/>
    <col min="8962" max="8962" width="8.25" style="34"/>
    <col min="8963" max="8963" width="16.875" style="34" customWidth="1"/>
    <col min="8964" max="8964" width="8.25" style="34"/>
    <col min="8965" max="8965" width="22.75" style="34" customWidth="1"/>
    <col min="8966" max="8966" width="8.25" style="34"/>
    <col min="8967" max="8967" width="30.5" style="34" customWidth="1"/>
    <col min="8968" max="8968" width="10.125" style="34" customWidth="1"/>
    <col min="8969" max="8969" width="1.625" style="34" customWidth="1"/>
    <col min="8970" max="8977" width="7.25" style="34" customWidth="1"/>
    <col min="8978" max="9216" width="8.25" style="34"/>
    <col min="9217" max="9217" width="1.125" style="34" customWidth="1"/>
    <col min="9218" max="9218" width="8.25" style="34"/>
    <col min="9219" max="9219" width="16.875" style="34" customWidth="1"/>
    <col min="9220" max="9220" width="8.25" style="34"/>
    <col min="9221" max="9221" width="22.75" style="34" customWidth="1"/>
    <col min="9222" max="9222" width="8.25" style="34"/>
    <col min="9223" max="9223" width="30.5" style="34" customWidth="1"/>
    <col min="9224" max="9224" width="10.125" style="34" customWidth="1"/>
    <col min="9225" max="9225" width="1.625" style="34" customWidth="1"/>
    <col min="9226" max="9233" width="7.25" style="34" customWidth="1"/>
    <col min="9234" max="9472" width="8.25" style="34"/>
    <col min="9473" max="9473" width="1.125" style="34" customWidth="1"/>
    <col min="9474" max="9474" width="8.25" style="34"/>
    <col min="9475" max="9475" width="16.875" style="34" customWidth="1"/>
    <col min="9476" max="9476" width="8.25" style="34"/>
    <col min="9477" max="9477" width="22.75" style="34" customWidth="1"/>
    <col min="9478" max="9478" width="8.25" style="34"/>
    <col min="9479" max="9479" width="30.5" style="34" customWidth="1"/>
    <col min="9480" max="9480" width="10.125" style="34" customWidth="1"/>
    <col min="9481" max="9481" width="1.625" style="34" customWidth="1"/>
    <col min="9482" max="9489" width="7.25" style="34" customWidth="1"/>
    <col min="9490" max="9728" width="8.25" style="34"/>
    <col min="9729" max="9729" width="1.125" style="34" customWidth="1"/>
    <col min="9730" max="9730" width="8.25" style="34"/>
    <col min="9731" max="9731" width="16.875" style="34" customWidth="1"/>
    <col min="9732" max="9732" width="8.25" style="34"/>
    <col min="9733" max="9733" width="22.75" style="34" customWidth="1"/>
    <col min="9734" max="9734" width="8.25" style="34"/>
    <col min="9735" max="9735" width="30.5" style="34" customWidth="1"/>
    <col min="9736" max="9736" width="10.125" style="34" customWidth="1"/>
    <col min="9737" max="9737" width="1.625" style="34" customWidth="1"/>
    <col min="9738" max="9745" width="7.25" style="34" customWidth="1"/>
    <col min="9746" max="9984" width="8.25" style="34"/>
    <col min="9985" max="9985" width="1.125" style="34" customWidth="1"/>
    <col min="9986" max="9986" width="8.25" style="34"/>
    <col min="9987" max="9987" width="16.875" style="34" customWidth="1"/>
    <col min="9988" max="9988" width="8.25" style="34"/>
    <col min="9989" max="9989" width="22.75" style="34" customWidth="1"/>
    <col min="9990" max="9990" width="8.25" style="34"/>
    <col min="9991" max="9991" width="30.5" style="34" customWidth="1"/>
    <col min="9992" max="9992" width="10.125" style="34" customWidth="1"/>
    <col min="9993" max="9993" width="1.625" style="34" customWidth="1"/>
    <col min="9994" max="10001" width="7.25" style="34" customWidth="1"/>
    <col min="10002" max="10240" width="8.25" style="34"/>
    <col min="10241" max="10241" width="1.125" style="34" customWidth="1"/>
    <col min="10242" max="10242" width="8.25" style="34"/>
    <col min="10243" max="10243" width="16.875" style="34" customWidth="1"/>
    <col min="10244" max="10244" width="8.25" style="34"/>
    <col min="10245" max="10245" width="22.75" style="34" customWidth="1"/>
    <col min="10246" max="10246" width="8.25" style="34"/>
    <col min="10247" max="10247" width="30.5" style="34" customWidth="1"/>
    <col min="10248" max="10248" width="10.125" style="34" customWidth="1"/>
    <col min="10249" max="10249" width="1.625" style="34" customWidth="1"/>
    <col min="10250" max="10257" width="7.25" style="34" customWidth="1"/>
    <col min="10258" max="10496" width="8.25" style="34"/>
    <col min="10497" max="10497" width="1.125" style="34" customWidth="1"/>
    <col min="10498" max="10498" width="8.25" style="34"/>
    <col min="10499" max="10499" width="16.875" style="34" customWidth="1"/>
    <col min="10500" max="10500" width="8.25" style="34"/>
    <col min="10501" max="10501" width="22.75" style="34" customWidth="1"/>
    <col min="10502" max="10502" width="8.25" style="34"/>
    <col min="10503" max="10503" width="30.5" style="34" customWidth="1"/>
    <col min="10504" max="10504" width="10.125" style="34" customWidth="1"/>
    <col min="10505" max="10505" width="1.625" style="34" customWidth="1"/>
    <col min="10506" max="10513" width="7.25" style="34" customWidth="1"/>
    <col min="10514" max="10752" width="8.25" style="34"/>
    <col min="10753" max="10753" width="1.125" style="34" customWidth="1"/>
    <col min="10754" max="10754" width="8.25" style="34"/>
    <col min="10755" max="10755" width="16.875" style="34" customWidth="1"/>
    <col min="10756" max="10756" width="8.25" style="34"/>
    <col min="10757" max="10757" width="22.75" style="34" customWidth="1"/>
    <col min="10758" max="10758" width="8.25" style="34"/>
    <col min="10759" max="10759" width="30.5" style="34" customWidth="1"/>
    <col min="10760" max="10760" width="10.125" style="34" customWidth="1"/>
    <col min="10761" max="10761" width="1.625" style="34" customWidth="1"/>
    <col min="10762" max="10769" width="7.25" style="34" customWidth="1"/>
    <col min="10770" max="11008" width="8.25" style="34"/>
    <col min="11009" max="11009" width="1.125" style="34" customWidth="1"/>
    <col min="11010" max="11010" width="8.25" style="34"/>
    <col min="11011" max="11011" width="16.875" style="34" customWidth="1"/>
    <col min="11012" max="11012" width="8.25" style="34"/>
    <col min="11013" max="11013" width="22.75" style="34" customWidth="1"/>
    <col min="11014" max="11014" width="8.25" style="34"/>
    <col min="11015" max="11015" width="30.5" style="34" customWidth="1"/>
    <col min="11016" max="11016" width="10.125" style="34" customWidth="1"/>
    <col min="11017" max="11017" width="1.625" style="34" customWidth="1"/>
    <col min="11018" max="11025" width="7.25" style="34" customWidth="1"/>
    <col min="11026" max="11264" width="8.25" style="34"/>
    <col min="11265" max="11265" width="1.125" style="34" customWidth="1"/>
    <col min="11266" max="11266" width="8.25" style="34"/>
    <col min="11267" max="11267" width="16.875" style="34" customWidth="1"/>
    <col min="11268" max="11268" width="8.25" style="34"/>
    <col min="11269" max="11269" width="22.75" style="34" customWidth="1"/>
    <col min="11270" max="11270" width="8.25" style="34"/>
    <col min="11271" max="11271" width="30.5" style="34" customWidth="1"/>
    <col min="11272" max="11272" width="10.125" style="34" customWidth="1"/>
    <col min="11273" max="11273" width="1.625" style="34" customWidth="1"/>
    <col min="11274" max="11281" width="7.25" style="34" customWidth="1"/>
    <col min="11282" max="11520" width="8.25" style="34"/>
    <col min="11521" max="11521" width="1.125" style="34" customWidth="1"/>
    <col min="11522" max="11522" width="8.25" style="34"/>
    <col min="11523" max="11523" width="16.875" style="34" customWidth="1"/>
    <col min="11524" max="11524" width="8.25" style="34"/>
    <col min="11525" max="11525" width="22.75" style="34" customWidth="1"/>
    <col min="11526" max="11526" width="8.25" style="34"/>
    <col min="11527" max="11527" width="30.5" style="34" customWidth="1"/>
    <col min="11528" max="11528" width="10.125" style="34" customWidth="1"/>
    <col min="11529" max="11529" width="1.625" style="34" customWidth="1"/>
    <col min="11530" max="11537" width="7.25" style="34" customWidth="1"/>
    <col min="11538" max="11776" width="8.25" style="34"/>
    <col min="11777" max="11777" width="1.125" style="34" customWidth="1"/>
    <col min="11778" max="11778" width="8.25" style="34"/>
    <col min="11779" max="11779" width="16.875" style="34" customWidth="1"/>
    <col min="11780" max="11780" width="8.25" style="34"/>
    <col min="11781" max="11781" width="22.75" style="34" customWidth="1"/>
    <col min="11782" max="11782" width="8.25" style="34"/>
    <col min="11783" max="11783" width="30.5" style="34" customWidth="1"/>
    <col min="11784" max="11784" width="10.125" style="34" customWidth="1"/>
    <col min="11785" max="11785" width="1.625" style="34" customWidth="1"/>
    <col min="11786" max="11793" width="7.25" style="34" customWidth="1"/>
    <col min="11794" max="12032" width="8.25" style="34"/>
    <col min="12033" max="12033" width="1.125" style="34" customWidth="1"/>
    <col min="12034" max="12034" width="8.25" style="34"/>
    <col min="12035" max="12035" width="16.875" style="34" customWidth="1"/>
    <col min="12036" max="12036" width="8.25" style="34"/>
    <col min="12037" max="12037" width="22.75" style="34" customWidth="1"/>
    <col min="12038" max="12038" width="8.25" style="34"/>
    <col min="12039" max="12039" width="30.5" style="34" customWidth="1"/>
    <col min="12040" max="12040" width="10.125" style="34" customWidth="1"/>
    <col min="12041" max="12041" width="1.625" style="34" customWidth="1"/>
    <col min="12042" max="12049" width="7.25" style="34" customWidth="1"/>
    <col min="12050" max="12288" width="8.25" style="34"/>
    <col min="12289" max="12289" width="1.125" style="34" customWidth="1"/>
    <col min="12290" max="12290" width="8.25" style="34"/>
    <col min="12291" max="12291" width="16.875" style="34" customWidth="1"/>
    <col min="12292" max="12292" width="8.25" style="34"/>
    <col min="12293" max="12293" width="22.75" style="34" customWidth="1"/>
    <col min="12294" max="12294" width="8.25" style="34"/>
    <col min="12295" max="12295" width="30.5" style="34" customWidth="1"/>
    <col min="12296" max="12296" width="10.125" style="34" customWidth="1"/>
    <col min="12297" max="12297" width="1.625" style="34" customWidth="1"/>
    <col min="12298" max="12305" width="7.25" style="34" customWidth="1"/>
    <col min="12306" max="12544" width="8.25" style="34"/>
    <col min="12545" max="12545" width="1.125" style="34" customWidth="1"/>
    <col min="12546" max="12546" width="8.25" style="34"/>
    <col min="12547" max="12547" width="16.875" style="34" customWidth="1"/>
    <col min="12548" max="12548" width="8.25" style="34"/>
    <col min="12549" max="12549" width="22.75" style="34" customWidth="1"/>
    <col min="12550" max="12550" width="8.25" style="34"/>
    <col min="12551" max="12551" width="30.5" style="34" customWidth="1"/>
    <col min="12552" max="12552" width="10.125" style="34" customWidth="1"/>
    <col min="12553" max="12553" width="1.625" style="34" customWidth="1"/>
    <col min="12554" max="12561" width="7.25" style="34" customWidth="1"/>
    <col min="12562" max="12800" width="8.25" style="34"/>
    <col min="12801" max="12801" width="1.125" style="34" customWidth="1"/>
    <col min="12802" max="12802" width="8.25" style="34"/>
    <col min="12803" max="12803" width="16.875" style="34" customWidth="1"/>
    <col min="12804" max="12804" width="8.25" style="34"/>
    <col min="12805" max="12805" width="22.75" style="34" customWidth="1"/>
    <col min="12806" max="12806" width="8.25" style="34"/>
    <col min="12807" max="12807" width="30.5" style="34" customWidth="1"/>
    <col min="12808" max="12808" width="10.125" style="34" customWidth="1"/>
    <col min="12809" max="12809" width="1.625" style="34" customWidth="1"/>
    <col min="12810" max="12817" width="7.25" style="34" customWidth="1"/>
    <col min="12818" max="13056" width="8.25" style="34"/>
    <col min="13057" max="13057" width="1.125" style="34" customWidth="1"/>
    <col min="13058" max="13058" width="8.25" style="34"/>
    <col min="13059" max="13059" width="16.875" style="34" customWidth="1"/>
    <col min="13060" max="13060" width="8.25" style="34"/>
    <col min="13061" max="13061" width="22.75" style="34" customWidth="1"/>
    <col min="13062" max="13062" width="8.25" style="34"/>
    <col min="13063" max="13063" width="30.5" style="34" customWidth="1"/>
    <col min="13064" max="13064" width="10.125" style="34" customWidth="1"/>
    <col min="13065" max="13065" width="1.625" style="34" customWidth="1"/>
    <col min="13066" max="13073" width="7.25" style="34" customWidth="1"/>
    <col min="13074" max="13312" width="8.25" style="34"/>
    <col min="13313" max="13313" width="1.125" style="34" customWidth="1"/>
    <col min="13314" max="13314" width="8.25" style="34"/>
    <col min="13315" max="13315" width="16.875" style="34" customWidth="1"/>
    <col min="13316" max="13316" width="8.25" style="34"/>
    <col min="13317" max="13317" width="22.75" style="34" customWidth="1"/>
    <col min="13318" max="13318" width="8.25" style="34"/>
    <col min="13319" max="13319" width="30.5" style="34" customWidth="1"/>
    <col min="13320" max="13320" width="10.125" style="34" customWidth="1"/>
    <col min="13321" max="13321" width="1.625" style="34" customWidth="1"/>
    <col min="13322" max="13329" width="7.25" style="34" customWidth="1"/>
    <col min="13330" max="13568" width="8.25" style="34"/>
    <col min="13569" max="13569" width="1.125" style="34" customWidth="1"/>
    <col min="13570" max="13570" width="8.25" style="34"/>
    <col min="13571" max="13571" width="16.875" style="34" customWidth="1"/>
    <col min="13572" max="13572" width="8.25" style="34"/>
    <col min="13573" max="13573" width="22.75" style="34" customWidth="1"/>
    <col min="13574" max="13574" width="8.25" style="34"/>
    <col min="13575" max="13575" width="30.5" style="34" customWidth="1"/>
    <col min="13576" max="13576" width="10.125" style="34" customWidth="1"/>
    <col min="13577" max="13577" width="1.625" style="34" customWidth="1"/>
    <col min="13578" max="13585" width="7.25" style="34" customWidth="1"/>
    <col min="13586" max="13824" width="8.25" style="34"/>
    <col min="13825" max="13825" width="1.125" style="34" customWidth="1"/>
    <col min="13826" max="13826" width="8.25" style="34"/>
    <col min="13827" max="13827" width="16.875" style="34" customWidth="1"/>
    <col min="13828" max="13828" width="8.25" style="34"/>
    <col min="13829" max="13829" width="22.75" style="34" customWidth="1"/>
    <col min="13830" max="13830" width="8.25" style="34"/>
    <col min="13831" max="13831" width="30.5" style="34" customWidth="1"/>
    <col min="13832" max="13832" width="10.125" style="34" customWidth="1"/>
    <col min="13833" max="13833" width="1.625" style="34" customWidth="1"/>
    <col min="13834" max="13841" width="7.25" style="34" customWidth="1"/>
    <col min="13842" max="14080" width="8.25" style="34"/>
    <col min="14081" max="14081" width="1.125" style="34" customWidth="1"/>
    <col min="14082" max="14082" width="8.25" style="34"/>
    <col min="14083" max="14083" width="16.875" style="34" customWidth="1"/>
    <col min="14084" max="14084" width="8.25" style="34"/>
    <col min="14085" max="14085" width="22.75" style="34" customWidth="1"/>
    <col min="14086" max="14086" width="8.25" style="34"/>
    <col min="14087" max="14087" width="30.5" style="34" customWidth="1"/>
    <col min="14088" max="14088" width="10.125" style="34" customWidth="1"/>
    <col min="14089" max="14089" width="1.625" style="34" customWidth="1"/>
    <col min="14090" max="14097" width="7.25" style="34" customWidth="1"/>
    <col min="14098" max="14336" width="8.25" style="34"/>
    <col min="14337" max="14337" width="1.125" style="34" customWidth="1"/>
    <col min="14338" max="14338" width="8.25" style="34"/>
    <col min="14339" max="14339" width="16.875" style="34" customWidth="1"/>
    <col min="14340" max="14340" width="8.25" style="34"/>
    <col min="14341" max="14341" width="22.75" style="34" customWidth="1"/>
    <col min="14342" max="14342" width="8.25" style="34"/>
    <col min="14343" max="14343" width="30.5" style="34" customWidth="1"/>
    <col min="14344" max="14344" width="10.125" style="34" customWidth="1"/>
    <col min="14345" max="14345" width="1.625" style="34" customWidth="1"/>
    <col min="14346" max="14353" width="7.25" style="34" customWidth="1"/>
    <col min="14354" max="14592" width="8.25" style="34"/>
    <col min="14593" max="14593" width="1.125" style="34" customWidth="1"/>
    <col min="14594" max="14594" width="8.25" style="34"/>
    <col min="14595" max="14595" width="16.875" style="34" customWidth="1"/>
    <col min="14596" max="14596" width="8.25" style="34"/>
    <col min="14597" max="14597" width="22.75" style="34" customWidth="1"/>
    <col min="14598" max="14598" width="8.25" style="34"/>
    <col min="14599" max="14599" width="30.5" style="34" customWidth="1"/>
    <col min="14600" max="14600" width="10.125" style="34" customWidth="1"/>
    <col min="14601" max="14601" width="1.625" style="34" customWidth="1"/>
    <col min="14602" max="14609" width="7.25" style="34" customWidth="1"/>
    <col min="14610" max="14848" width="8.25" style="34"/>
    <col min="14849" max="14849" width="1.125" style="34" customWidth="1"/>
    <col min="14850" max="14850" width="8.25" style="34"/>
    <col min="14851" max="14851" width="16.875" style="34" customWidth="1"/>
    <col min="14852" max="14852" width="8.25" style="34"/>
    <col min="14853" max="14853" width="22.75" style="34" customWidth="1"/>
    <col min="14854" max="14854" width="8.25" style="34"/>
    <col min="14855" max="14855" width="30.5" style="34" customWidth="1"/>
    <col min="14856" max="14856" width="10.125" style="34" customWidth="1"/>
    <col min="14857" max="14857" width="1.625" style="34" customWidth="1"/>
    <col min="14858" max="14865" width="7.25" style="34" customWidth="1"/>
    <col min="14866" max="15104" width="8.25" style="34"/>
    <col min="15105" max="15105" width="1.125" style="34" customWidth="1"/>
    <col min="15106" max="15106" width="8.25" style="34"/>
    <col min="15107" max="15107" width="16.875" style="34" customWidth="1"/>
    <col min="15108" max="15108" width="8.25" style="34"/>
    <col min="15109" max="15109" width="22.75" style="34" customWidth="1"/>
    <col min="15110" max="15110" width="8.25" style="34"/>
    <col min="15111" max="15111" width="30.5" style="34" customWidth="1"/>
    <col min="15112" max="15112" width="10.125" style="34" customWidth="1"/>
    <col min="15113" max="15113" width="1.625" style="34" customWidth="1"/>
    <col min="15114" max="15121" width="7.25" style="34" customWidth="1"/>
    <col min="15122" max="15360" width="8.25" style="34"/>
    <col min="15361" max="15361" width="1.125" style="34" customWidth="1"/>
    <col min="15362" max="15362" width="8.25" style="34"/>
    <col min="15363" max="15363" width="16.875" style="34" customWidth="1"/>
    <col min="15364" max="15364" width="8.25" style="34"/>
    <col min="15365" max="15365" width="22.75" style="34" customWidth="1"/>
    <col min="15366" max="15366" width="8.25" style="34"/>
    <col min="15367" max="15367" width="30.5" style="34" customWidth="1"/>
    <col min="15368" max="15368" width="10.125" style="34" customWidth="1"/>
    <col min="15369" max="15369" width="1.625" style="34" customWidth="1"/>
    <col min="15370" max="15377" width="7.25" style="34" customWidth="1"/>
    <col min="15378" max="15616" width="8.25" style="34"/>
    <col min="15617" max="15617" width="1.125" style="34" customWidth="1"/>
    <col min="15618" max="15618" width="8.25" style="34"/>
    <col min="15619" max="15619" width="16.875" style="34" customWidth="1"/>
    <col min="15620" max="15620" width="8.25" style="34"/>
    <col min="15621" max="15621" width="22.75" style="34" customWidth="1"/>
    <col min="15622" max="15622" width="8.25" style="34"/>
    <col min="15623" max="15623" width="30.5" style="34" customWidth="1"/>
    <col min="15624" max="15624" width="10.125" style="34" customWidth="1"/>
    <col min="15625" max="15625" width="1.625" style="34" customWidth="1"/>
    <col min="15626" max="15633" width="7.25" style="34" customWidth="1"/>
    <col min="15634" max="15872" width="8.25" style="34"/>
    <col min="15873" max="15873" width="1.125" style="34" customWidth="1"/>
    <col min="15874" max="15874" width="8.25" style="34"/>
    <col min="15875" max="15875" width="16.875" style="34" customWidth="1"/>
    <col min="15876" max="15876" width="8.25" style="34"/>
    <col min="15877" max="15877" width="22.75" style="34" customWidth="1"/>
    <col min="15878" max="15878" width="8.25" style="34"/>
    <col min="15879" max="15879" width="30.5" style="34" customWidth="1"/>
    <col min="15880" max="15880" width="10.125" style="34" customWidth="1"/>
    <col min="15881" max="15881" width="1.625" style="34" customWidth="1"/>
    <col min="15882" max="15889" width="7.25" style="34" customWidth="1"/>
    <col min="15890" max="16128" width="8.25" style="34"/>
    <col min="16129" max="16129" width="1.125" style="34" customWidth="1"/>
    <col min="16130" max="16130" width="8.25" style="34"/>
    <col min="16131" max="16131" width="16.875" style="34" customWidth="1"/>
    <col min="16132" max="16132" width="8.25" style="34"/>
    <col min="16133" max="16133" width="22.75" style="34" customWidth="1"/>
    <col min="16134" max="16134" width="8.25" style="34"/>
    <col min="16135" max="16135" width="30.5" style="34" customWidth="1"/>
    <col min="16136" max="16136" width="10.125" style="34" customWidth="1"/>
    <col min="16137" max="16137" width="1.625" style="34" customWidth="1"/>
    <col min="16138" max="16145" width="7.25" style="34" customWidth="1"/>
    <col min="16146" max="16384" width="8.25" style="34"/>
  </cols>
  <sheetData>
    <row r="2" spans="2:17" ht="23">
      <c r="C2" s="267"/>
      <c r="D2" s="267"/>
      <c r="E2" s="267"/>
      <c r="F2" s="915" t="s">
        <v>1056</v>
      </c>
      <c r="G2" s="267"/>
      <c r="H2" s="267"/>
      <c r="I2" s="267"/>
      <c r="J2" s="267"/>
      <c r="K2" s="267"/>
      <c r="L2" s="267"/>
      <c r="M2" s="267"/>
      <c r="N2" s="267"/>
      <c r="O2" s="267"/>
      <c r="P2" s="267"/>
    </row>
    <row r="3" spans="2:17" ht="23">
      <c r="C3" s="267"/>
      <c r="D3" s="267"/>
      <c r="F3" s="915" t="s">
        <v>1057</v>
      </c>
      <c r="G3" s="267"/>
      <c r="H3" s="267"/>
      <c r="I3" s="267"/>
      <c r="J3" s="267"/>
      <c r="K3" s="267"/>
      <c r="L3" s="267"/>
      <c r="M3" s="267"/>
      <c r="N3" s="267"/>
      <c r="O3" s="267"/>
      <c r="P3" s="267"/>
    </row>
    <row r="4" spans="2:17" ht="20">
      <c r="B4" s="447"/>
      <c r="C4" s="354"/>
      <c r="E4" s="355"/>
    </row>
    <row r="5" spans="2:17" ht="24.75" customHeight="1" thickBot="1">
      <c r="B5" s="356" t="s">
        <v>1058</v>
      </c>
    </row>
    <row r="6" spans="2:17" ht="24.75" customHeight="1" thickBot="1">
      <c r="B6" s="916" t="s">
        <v>0</v>
      </c>
      <c r="C6" s="917" t="s">
        <v>77</v>
      </c>
      <c r="D6" s="918" t="s">
        <v>479</v>
      </c>
      <c r="E6" s="919" t="s">
        <v>79</v>
      </c>
      <c r="F6" s="919" t="s">
        <v>3</v>
      </c>
      <c r="G6" s="920" t="s">
        <v>4</v>
      </c>
      <c r="H6" s="921" t="s">
        <v>480</v>
      </c>
      <c r="J6" s="922" t="s">
        <v>481</v>
      </c>
      <c r="K6" s="923" t="s">
        <v>32</v>
      </c>
      <c r="L6" s="923" t="s">
        <v>33</v>
      </c>
      <c r="M6" s="923" t="s">
        <v>82</v>
      </c>
      <c r="N6" s="924" t="s">
        <v>83</v>
      </c>
      <c r="O6" s="924" t="s">
        <v>84</v>
      </c>
      <c r="P6" s="924" t="s">
        <v>85</v>
      </c>
      <c r="Q6" s="925" t="s">
        <v>86</v>
      </c>
    </row>
    <row r="7" spans="2:17" ht="15" customHeight="1">
      <c r="B7" s="926">
        <v>1</v>
      </c>
      <c r="C7" s="927" t="s">
        <v>1059</v>
      </c>
      <c r="D7" s="928"/>
      <c r="E7" s="928" t="s">
        <v>1060</v>
      </c>
      <c r="F7" s="929" t="s">
        <v>1061</v>
      </c>
      <c r="G7" s="930" t="s">
        <v>1062</v>
      </c>
      <c r="H7" s="931">
        <v>372.9840087890625</v>
      </c>
      <c r="I7" s="371"/>
      <c r="J7" s="932">
        <v>63.29</v>
      </c>
      <c r="K7" s="933">
        <v>61.94</v>
      </c>
      <c r="L7" s="934">
        <v>200</v>
      </c>
      <c r="M7" s="933" t="s">
        <v>1063</v>
      </c>
      <c r="N7" s="935">
        <v>60.33</v>
      </c>
      <c r="O7" s="936">
        <v>200</v>
      </c>
      <c r="P7" s="935">
        <v>59.36</v>
      </c>
      <c r="Q7" s="937">
        <v>61.47</v>
      </c>
    </row>
    <row r="8" spans="2:17" ht="15" customHeight="1">
      <c r="B8" s="938">
        <v>2</v>
      </c>
      <c r="C8" s="927" t="s">
        <v>1064</v>
      </c>
      <c r="D8" s="928"/>
      <c r="E8" s="928" t="s">
        <v>1065</v>
      </c>
      <c r="F8" s="929" t="s">
        <v>398</v>
      </c>
      <c r="G8" s="930" t="s">
        <v>1066</v>
      </c>
      <c r="H8" s="931">
        <v>381.614990234375</v>
      </c>
      <c r="I8" s="371"/>
      <c r="J8" s="932">
        <v>62.13</v>
      </c>
      <c r="K8" s="933" t="s">
        <v>1067</v>
      </c>
      <c r="L8" s="933">
        <v>64.67</v>
      </c>
      <c r="M8" s="934" t="s">
        <v>1068</v>
      </c>
      <c r="N8" s="935">
        <v>65.05</v>
      </c>
      <c r="O8" s="936" t="s">
        <v>1069</v>
      </c>
      <c r="P8" s="935">
        <v>62.35</v>
      </c>
      <c r="Q8" s="937">
        <v>61.36</v>
      </c>
    </row>
    <row r="9" spans="2:17" ht="15" customHeight="1">
      <c r="B9" s="938">
        <v>3</v>
      </c>
      <c r="C9" s="927" t="s">
        <v>1070</v>
      </c>
      <c r="D9" s="928"/>
      <c r="E9" s="928" t="s">
        <v>1071</v>
      </c>
      <c r="F9" s="929" t="s">
        <v>1072</v>
      </c>
      <c r="G9" s="930" t="s">
        <v>1073</v>
      </c>
      <c r="H9" s="931">
        <v>394.85003662109375</v>
      </c>
      <c r="I9" s="371"/>
      <c r="J9" s="939">
        <v>200</v>
      </c>
      <c r="K9" s="933">
        <v>68.099999999999994</v>
      </c>
      <c r="L9" s="933">
        <v>64.91</v>
      </c>
      <c r="M9" s="933">
        <v>63.08</v>
      </c>
      <c r="N9" s="935">
        <v>66.040000000000006</v>
      </c>
      <c r="O9" s="935">
        <v>70.02</v>
      </c>
      <c r="P9" s="935">
        <v>62.7</v>
      </c>
      <c r="Q9" s="940" t="s">
        <v>1074</v>
      </c>
    </row>
    <row r="10" spans="2:17" ht="15" customHeight="1">
      <c r="B10" s="941">
        <v>4</v>
      </c>
      <c r="C10" s="927" t="s">
        <v>1075</v>
      </c>
      <c r="D10" s="928"/>
      <c r="E10" s="928" t="s">
        <v>1060</v>
      </c>
      <c r="F10" s="929" t="s">
        <v>1061</v>
      </c>
      <c r="G10" s="930" t="s">
        <v>1062</v>
      </c>
      <c r="H10" s="931">
        <v>397.20999145507812</v>
      </c>
      <c r="I10" s="371"/>
      <c r="J10" s="932">
        <v>65.55</v>
      </c>
      <c r="K10" s="933">
        <v>62.94</v>
      </c>
      <c r="L10" s="933">
        <v>63.35</v>
      </c>
      <c r="M10" s="933">
        <v>66.099999999999994</v>
      </c>
      <c r="N10" s="935">
        <v>70.959999999999994</v>
      </c>
      <c r="O10" s="936" t="s">
        <v>1076</v>
      </c>
      <c r="P10" s="935" t="s">
        <v>1077</v>
      </c>
      <c r="Q10" s="940">
        <v>200</v>
      </c>
    </row>
    <row r="11" spans="2:17" ht="15" customHeight="1">
      <c r="B11" s="941">
        <v>5</v>
      </c>
      <c r="C11" s="927" t="s">
        <v>1078</v>
      </c>
      <c r="D11" s="928"/>
      <c r="E11" s="942" t="s">
        <v>1079</v>
      </c>
      <c r="F11" s="929" t="s">
        <v>1080</v>
      </c>
      <c r="G11" s="930" t="s">
        <v>1081</v>
      </c>
      <c r="H11" s="931">
        <v>498.58404541015625</v>
      </c>
      <c r="I11" s="371"/>
      <c r="J11" s="932">
        <v>79.349999999999994</v>
      </c>
      <c r="K11" s="934">
        <v>200</v>
      </c>
      <c r="L11" s="934">
        <v>200</v>
      </c>
      <c r="M11" s="933">
        <v>72.75</v>
      </c>
      <c r="N11" s="935" t="s">
        <v>1082</v>
      </c>
      <c r="O11" s="935" t="s">
        <v>1083</v>
      </c>
      <c r="P11" s="935">
        <v>71.55</v>
      </c>
      <c r="Q11" s="937" t="s">
        <v>1084</v>
      </c>
    </row>
    <row r="12" spans="2:17" ht="15" customHeight="1">
      <c r="B12" s="941" t="s">
        <v>953</v>
      </c>
      <c r="C12" s="927" t="s">
        <v>1085</v>
      </c>
      <c r="D12" s="928"/>
      <c r="E12" s="943" t="s">
        <v>1086</v>
      </c>
      <c r="F12" s="944"/>
      <c r="G12" s="943" t="s">
        <v>1086</v>
      </c>
      <c r="H12" s="931">
        <v>375.7969970703125</v>
      </c>
      <c r="I12" s="371"/>
      <c r="J12" s="932">
        <v>61.09</v>
      </c>
      <c r="K12" s="933">
        <v>60.9</v>
      </c>
      <c r="L12" s="933">
        <v>64.040000000000006</v>
      </c>
      <c r="M12" s="934">
        <v>200</v>
      </c>
      <c r="N12" s="935">
        <v>61.55</v>
      </c>
      <c r="O12" s="935" t="s">
        <v>1087</v>
      </c>
      <c r="P12" s="935">
        <v>60.27</v>
      </c>
      <c r="Q12" s="940">
        <v>200</v>
      </c>
    </row>
    <row r="13" spans="2:17" ht="15" customHeight="1">
      <c r="B13" s="941" t="s">
        <v>953</v>
      </c>
      <c r="C13" s="927" t="s">
        <v>1088</v>
      </c>
      <c r="D13" s="928"/>
      <c r="E13" s="943" t="s">
        <v>1086</v>
      </c>
      <c r="F13" s="944"/>
      <c r="G13" s="943" t="s">
        <v>1086</v>
      </c>
      <c r="H13" s="931">
        <v>410.64004516601562</v>
      </c>
      <c r="I13" s="371"/>
      <c r="J13" s="932">
        <v>70.900000000000006</v>
      </c>
      <c r="K13" s="933">
        <v>70.33</v>
      </c>
      <c r="L13" s="933">
        <v>67.41</v>
      </c>
      <c r="M13" s="933">
        <v>65.510000000000005</v>
      </c>
      <c r="N13" s="936" t="s">
        <v>1089</v>
      </c>
      <c r="O13" s="935">
        <v>66.48</v>
      </c>
      <c r="P13" s="935">
        <v>70.010000000000005</v>
      </c>
      <c r="Q13" s="940">
        <v>200</v>
      </c>
    </row>
    <row r="14" spans="2:17" ht="15" customHeight="1">
      <c r="B14" s="941" t="s">
        <v>953</v>
      </c>
      <c r="C14" s="945" t="s">
        <v>1090</v>
      </c>
      <c r="D14" s="942"/>
      <c r="E14" s="942" t="s">
        <v>1091</v>
      </c>
      <c r="F14" s="929" t="s">
        <v>1092</v>
      </c>
      <c r="G14" s="930" t="s">
        <v>1093</v>
      </c>
      <c r="H14" s="931">
        <v>600</v>
      </c>
      <c r="I14" s="371"/>
      <c r="J14" s="939">
        <v>200</v>
      </c>
      <c r="K14" s="934">
        <v>200</v>
      </c>
      <c r="L14" s="934">
        <v>200</v>
      </c>
      <c r="M14" s="934">
        <v>200</v>
      </c>
      <c r="N14" s="936">
        <v>200</v>
      </c>
      <c r="O14" s="936">
        <v>200</v>
      </c>
      <c r="P14" s="936">
        <v>200</v>
      </c>
      <c r="Q14" s="940">
        <v>200</v>
      </c>
    </row>
    <row r="15" spans="2:17" ht="15" customHeight="1" thickBot="1">
      <c r="B15" s="946" t="s">
        <v>363</v>
      </c>
      <c r="C15" s="947"/>
      <c r="D15" s="948"/>
      <c r="E15" s="948"/>
      <c r="F15" s="949"/>
      <c r="G15" s="950"/>
      <c r="H15" s="951"/>
      <c r="I15" s="371"/>
      <c r="J15" s="952"/>
      <c r="K15" s="953"/>
      <c r="L15" s="953"/>
      <c r="M15" s="953"/>
      <c r="N15" s="954"/>
      <c r="O15" s="954"/>
      <c r="P15" s="954"/>
      <c r="Q15" s="955"/>
    </row>
    <row r="17" spans="2:17" ht="25.5" customHeight="1">
      <c r="B17" s="469"/>
      <c r="C17" s="1302"/>
      <c r="D17" s="1302"/>
      <c r="E17" s="1302"/>
      <c r="F17" s="1302"/>
      <c r="G17" s="1302"/>
      <c r="H17" s="1302"/>
      <c r="I17" s="1302"/>
      <c r="J17" s="1302"/>
      <c r="K17" s="1302"/>
      <c r="L17" s="1302"/>
      <c r="M17" s="1302"/>
      <c r="N17" s="1302"/>
      <c r="O17" s="1302"/>
      <c r="P17" s="1302"/>
      <c r="Q17" s="1302"/>
    </row>
    <row r="18" spans="2:17" ht="24.75" customHeight="1" thickBot="1">
      <c r="B18" s="356" t="s">
        <v>1094</v>
      </c>
    </row>
    <row r="19" spans="2:17" ht="24.75" customHeight="1" thickBot="1">
      <c r="B19" s="916" t="s">
        <v>0</v>
      </c>
      <c r="C19" s="917" t="s">
        <v>77</v>
      </c>
      <c r="D19" s="918" t="s">
        <v>479</v>
      </c>
      <c r="E19" s="919" t="s">
        <v>79</v>
      </c>
      <c r="F19" s="919" t="s">
        <v>3</v>
      </c>
      <c r="G19" s="920" t="s">
        <v>4</v>
      </c>
      <c r="H19" s="921" t="s">
        <v>480</v>
      </c>
      <c r="J19" s="922" t="s">
        <v>481</v>
      </c>
      <c r="K19" s="923" t="s">
        <v>32</v>
      </c>
      <c r="L19" s="923" t="s">
        <v>33</v>
      </c>
      <c r="M19" s="923" t="s">
        <v>82</v>
      </c>
      <c r="N19" s="924" t="s">
        <v>83</v>
      </c>
      <c r="O19" s="924" t="s">
        <v>84</v>
      </c>
      <c r="P19" s="924" t="s">
        <v>85</v>
      </c>
      <c r="Q19" s="925" t="s">
        <v>86</v>
      </c>
    </row>
    <row r="20" spans="2:17" ht="15" customHeight="1">
      <c r="B20" s="956">
        <v>1</v>
      </c>
      <c r="C20" s="957" t="s">
        <v>1064</v>
      </c>
      <c r="D20" s="958"/>
      <c r="E20" s="958" t="s">
        <v>1065</v>
      </c>
      <c r="F20" s="959" t="s">
        <v>398</v>
      </c>
      <c r="G20" s="960" t="s">
        <v>1066</v>
      </c>
      <c r="H20" s="961">
        <v>403.38897705078125</v>
      </c>
      <c r="I20" s="371"/>
      <c r="J20" s="962">
        <v>200</v>
      </c>
      <c r="K20" s="963">
        <v>68.53</v>
      </c>
      <c r="L20" s="963">
        <v>65.8</v>
      </c>
      <c r="M20" s="963" t="s">
        <v>1095</v>
      </c>
      <c r="N20" s="964">
        <v>93.07</v>
      </c>
      <c r="O20" s="965">
        <v>67.2</v>
      </c>
      <c r="P20" s="965">
        <v>64.28</v>
      </c>
      <c r="Q20" s="966">
        <v>64.77</v>
      </c>
    </row>
    <row r="21" spans="2:17" ht="15" customHeight="1">
      <c r="B21" s="967" t="s">
        <v>97</v>
      </c>
      <c r="C21" s="927" t="s">
        <v>1070</v>
      </c>
      <c r="D21" s="942"/>
      <c r="E21" s="942" t="s">
        <v>1071</v>
      </c>
      <c r="F21" s="968" t="s">
        <v>1072</v>
      </c>
      <c r="G21" s="969" t="s">
        <v>1073</v>
      </c>
      <c r="H21" s="931">
        <v>416.7239990234375</v>
      </c>
      <c r="I21" s="371"/>
      <c r="J21" s="939">
        <v>200</v>
      </c>
      <c r="K21" s="934" t="s">
        <v>1096</v>
      </c>
      <c r="L21" s="933" t="s">
        <v>1097</v>
      </c>
      <c r="M21" s="933" t="s">
        <v>1098</v>
      </c>
      <c r="N21" s="935">
        <v>67.260000000000005</v>
      </c>
      <c r="O21" s="935" t="s">
        <v>1099</v>
      </c>
      <c r="P21" s="935">
        <v>65.069999999999993</v>
      </c>
      <c r="Q21" s="937" t="s">
        <v>1100</v>
      </c>
    </row>
    <row r="22" spans="2:17" ht="15" customHeight="1">
      <c r="B22" s="967" t="s">
        <v>101</v>
      </c>
      <c r="C22" s="927" t="s">
        <v>1101</v>
      </c>
      <c r="D22" s="928"/>
      <c r="E22" s="943" t="s">
        <v>1086</v>
      </c>
      <c r="F22" s="970"/>
      <c r="G22" s="943" t="s">
        <v>1086</v>
      </c>
      <c r="H22" s="931">
        <v>419.00604248046875</v>
      </c>
      <c r="I22" s="371"/>
      <c r="J22" s="939" t="s">
        <v>1102</v>
      </c>
      <c r="K22" s="933">
        <v>68.260000000000005</v>
      </c>
      <c r="L22" s="933">
        <v>67.36</v>
      </c>
      <c r="M22" s="933" t="s">
        <v>1103</v>
      </c>
      <c r="N22" s="935">
        <v>68.98</v>
      </c>
      <c r="O22" s="935" t="s">
        <v>1104</v>
      </c>
      <c r="P22" s="936" t="s">
        <v>1105</v>
      </c>
      <c r="Q22" s="937">
        <v>66.06</v>
      </c>
    </row>
    <row r="23" spans="2:17" ht="15" customHeight="1">
      <c r="B23" s="971" t="s">
        <v>105</v>
      </c>
      <c r="C23" s="927" t="s">
        <v>1106</v>
      </c>
      <c r="D23" s="928"/>
      <c r="E23" s="943" t="s">
        <v>1086</v>
      </c>
      <c r="F23" s="970"/>
      <c r="G23" s="943" t="s">
        <v>1086</v>
      </c>
      <c r="H23" s="931">
        <v>530.55499267578125</v>
      </c>
      <c r="I23" s="371"/>
      <c r="J23" s="932">
        <v>64.87</v>
      </c>
      <c r="K23" s="933" t="s">
        <v>1107</v>
      </c>
      <c r="L23" s="933">
        <v>64.42</v>
      </c>
      <c r="M23" s="934" t="s">
        <v>1074</v>
      </c>
      <c r="N23" s="936">
        <v>200</v>
      </c>
      <c r="O23" s="935">
        <v>65.069999999999993</v>
      </c>
      <c r="P23" s="935">
        <v>66.400000000000006</v>
      </c>
      <c r="Q23" s="937" t="s">
        <v>1074</v>
      </c>
    </row>
    <row r="24" spans="2:17" ht="15" customHeight="1">
      <c r="B24" s="971" t="s">
        <v>109</v>
      </c>
      <c r="C24" s="927" t="s">
        <v>1108</v>
      </c>
      <c r="D24" s="928"/>
      <c r="E24" s="943" t="s">
        <v>1086</v>
      </c>
      <c r="F24" s="970"/>
      <c r="G24" s="943" t="s">
        <v>1086</v>
      </c>
      <c r="H24" s="931">
        <v>600</v>
      </c>
      <c r="I24" s="371"/>
      <c r="J24" s="939">
        <v>200</v>
      </c>
      <c r="K24" s="934">
        <v>200</v>
      </c>
      <c r="L24" s="934">
        <v>200</v>
      </c>
      <c r="M24" s="934">
        <v>200</v>
      </c>
      <c r="N24" s="936">
        <v>200</v>
      </c>
      <c r="O24" s="936">
        <v>200</v>
      </c>
      <c r="P24" s="936">
        <v>200</v>
      </c>
      <c r="Q24" s="940">
        <v>200</v>
      </c>
    </row>
    <row r="25" spans="2:17" ht="15" customHeight="1" thickBot="1">
      <c r="B25" s="972" t="s">
        <v>363</v>
      </c>
      <c r="C25" s="947"/>
      <c r="D25" s="948"/>
      <c r="E25" s="948"/>
      <c r="F25" s="973"/>
      <c r="G25" s="974"/>
      <c r="H25" s="951"/>
      <c r="I25" s="371"/>
      <c r="J25" s="952"/>
      <c r="K25" s="953"/>
      <c r="L25" s="953"/>
      <c r="M25" s="953"/>
      <c r="N25" s="954"/>
      <c r="O25" s="954"/>
      <c r="P25" s="954"/>
      <c r="Q25" s="955"/>
    </row>
    <row r="28" spans="2:17" ht="24.75" customHeight="1" thickBot="1">
      <c r="B28" s="356" t="s">
        <v>1109</v>
      </c>
    </row>
    <row r="29" spans="2:17" ht="24.75" customHeight="1" thickBot="1">
      <c r="B29" s="916" t="s">
        <v>0</v>
      </c>
      <c r="C29" s="917" t="s">
        <v>77</v>
      </c>
      <c r="D29" s="918" t="s">
        <v>479</v>
      </c>
      <c r="E29" s="919" t="s">
        <v>79</v>
      </c>
      <c r="F29" s="919" t="s">
        <v>3</v>
      </c>
      <c r="G29" s="920" t="s">
        <v>4</v>
      </c>
      <c r="H29" s="921" t="s">
        <v>480</v>
      </c>
      <c r="J29" s="922" t="s">
        <v>481</v>
      </c>
      <c r="K29" s="923" t="s">
        <v>32</v>
      </c>
      <c r="L29" s="923" t="s">
        <v>33</v>
      </c>
      <c r="M29" s="923" t="s">
        <v>82</v>
      </c>
      <c r="N29" s="924" t="s">
        <v>83</v>
      </c>
      <c r="O29" s="924" t="s">
        <v>84</v>
      </c>
      <c r="P29" s="924" t="s">
        <v>85</v>
      </c>
      <c r="Q29" s="925" t="s">
        <v>86</v>
      </c>
    </row>
    <row r="30" spans="2:17" ht="15" customHeight="1">
      <c r="B30" s="956">
        <v>1</v>
      </c>
      <c r="C30" s="957" t="s">
        <v>1110</v>
      </c>
      <c r="D30" s="958"/>
      <c r="E30" s="958" t="s">
        <v>1091</v>
      </c>
      <c r="F30" s="959" t="s">
        <v>1111</v>
      </c>
      <c r="G30" s="960" t="s">
        <v>1112</v>
      </c>
      <c r="H30" s="961">
        <v>495.53997802734375</v>
      </c>
      <c r="I30" s="371"/>
      <c r="J30" s="962" t="s">
        <v>1113</v>
      </c>
      <c r="K30" s="963">
        <v>79.5</v>
      </c>
      <c r="L30" s="963">
        <v>79.45</v>
      </c>
      <c r="M30" s="963">
        <v>83.63</v>
      </c>
      <c r="N30" s="965">
        <v>85.24</v>
      </c>
      <c r="O30" s="965">
        <v>84.57</v>
      </c>
      <c r="P30" s="965">
        <v>83.15</v>
      </c>
      <c r="Q30" s="975" t="s">
        <v>1114</v>
      </c>
    </row>
    <row r="31" spans="2:17" ht="15" customHeight="1">
      <c r="B31" s="967">
        <v>2</v>
      </c>
      <c r="C31" s="927" t="s">
        <v>1078</v>
      </c>
      <c r="D31" s="942"/>
      <c r="E31" s="942" t="s">
        <v>1079</v>
      </c>
      <c r="F31" s="968" t="s">
        <v>1080</v>
      </c>
      <c r="G31" s="969" t="s">
        <v>1081</v>
      </c>
      <c r="H31" s="931">
        <v>510.24102783203125</v>
      </c>
      <c r="I31" s="371"/>
      <c r="J31" s="932">
        <v>90.59</v>
      </c>
      <c r="K31" s="933">
        <v>76.94</v>
      </c>
      <c r="L31" s="933">
        <v>90.75</v>
      </c>
      <c r="M31" s="933">
        <v>81.34</v>
      </c>
      <c r="N31" s="935" t="s">
        <v>1115</v>
      </c>
      <c r="O31" s="936" t="s">
        <v>1116</v>
      </c>
      <c r="P31" s="936" t="s">
        <v>1117</v>
      </c>
      <c r="Q31" s="937">
        <v>77.55</v>
      </c>
    </row>
    <row r="32" spans="2:17" ht="15" customHeight="1">
      <c r="B32" s="967">
        <v>3</v>
      </c>
      <c r="C32" s="927" t="s">
        <v>1118</v>
      </c>
      <c r="D32" s="928"/>
      <c r="E32" s="928" t="s">
        <v>1119</v>
      </c>
      <c r="F32" s="968" t="s">
        <v>437</v>
      </c>
      <c r="G32" s="969" t="s">
        <v>1120</v>
      </c>
      <c r="H32" s="931">
        <v>542.49493408203125</v>
      </c>
      <c r="I32" s="371"/>
      <c r="J32" s="932" t="s">
        <v>1121</v>
      </c>
      <c r="K32" s="933">
        <v>87.8</v>
      </c>
      <c r="L32" s="933" t="s">
        <v>1122</v>
      </c>
      <c r="M32" s="933" t="s">
        <v>1123</v>
      </c>
      <c r="N32" s="935">
        <v>85.61</v>
      </c>
      <c r="O32" s="936" t="s">
        <v>1074</v>
      </c>
      <c r="P32" s="936" t="s">
        <v>1124</v>
      </c>
      <c r="Q32" s="937">
        <v>88.64</v>
      </c>
    </row>
    <row r="33" spans="2:20" ht="15" customHeight="1">
      <c r="B33" s="971">
        <v>4</v>
      </c>
      <c r="C33" s="927" t="s">
        <v>1125</v>
      </c>
      <c r="D33" s="928"/>
      <c r="E33" s="928" t="s">
        <v>1126</v>
      </c>
      <c r="F33" s="968" t="s">
        <v>1072</v>
      </c>
      <c r="G33" s="969" t="s">
        <v>1127</v>
      </c>
      <c r="H33" s="931">
        <v>654.16998291015625</v>
      </c>
      <c r="I33" s="371"/>
      <c r="J33" s="932">
        <v>99.27</v>
      </c>
      <c r="K33" s="933">
        <v>94.49</v>
      </c>
      <c r="L33" s="933">
        <v>91.01</v>
      </c>
      <c r="M33" s="933">
        <v>83.73</v>
      </c>
      <c r="N33" s="936">
        <v>200</v>
      </c>
      <c r="O33" s="936" t="s">
        <v>1128</v>
      </c>
      <c r="P33" s="935">
        <v>200</v>
      </c>
      <c r="Q33" s="937">
        <v>85.67</v>
      </c>
    </row>
    <row r="34" spans="2:20" ht="15" customHeight="1">
      <c r="B34" s="971">
        <v>5</v>
      </c>
      <c r="C34" s="927" t="s">
        <v>1129</v>
      </c>
      <c r="D34" s="928"/>
      <c r="E34" s="928" t="s">
        <v>1126</v>
      </c>
      <c r="F34" s="968" t="s">
        <v>1072</v>
      </c>
      <c r="G34" s="969" t="s">
        <v>1127</v>
      </c>
      <c r="H34" s="931">
        <v>901.78997802734375</v>
      </c>
      <c r="I34" s="371"/>
      <c r="J34" s="939" t="s">
        <v>1074</v>
      </c>
      <c r="K34" s="934">
        <v>200</v>
      </c>
      <c r="L34" s="933">
        <v>97.5</v>
      </c>
      <c r="M34" s="933">
        <v>200</v>
      </c>
      <c r="N34" s="935">
        <v>97.94</v>
      </c>
      <c r="O34" s="935">
        <v>106.35</v>
      </c>
      <c r="P34" s="935">
        <v>200</v>
      </c>
      <c r="Q34" s="937">
        <v>200</v>
      </c>
    </row>
    <row r="35" spans="2:20" ht="15" customHeight="1">
      <c r="B35" s="971" t="s">
        <v>112</v>
      </c>
      <c r="C35" s="927" t="s">
        <v>1130</v>
      </c>
      <c r="D35" s="928"/>
      <c r="E35" s="928" t="s">
        <v>1065</v>
      </c>
      <c r="F35" s="968" t="s">
        <v>1131</v>
      </c>
      <c r="G35" s="969" t="s">
        <v>1132</v>
      </c>
      <c r="H35" s="931">
        <v>924.469970703125</v>
      </c>
      <c r="I35" s="371"/>
      <c r="J35" s="932">
        <v>108.7</v>
      </c>
      <c r="K35" s="934">
        <v>200</v>
      </c>
      <c r="L35" s="934">
        <v>200</v>
      </c>
      <c r="M35" s="933">
        <v>200</v>
      </c>
      <c r="N35" s="935">
        <v>111.49</v>
      </c>
      <c r="O35" s="935">
        <v>104.28</v>
      </c>
      <c r="P35" s="935">
        <v>200</v>
      </c>
      <c r="Q35" s="937">
        <v>200</v>
      </c>
    </row>
    <row r="36" spans="2:20" ht="15" customHeight="1" thickBot="1">
      <c r="B36" s="972" t="s">
        <v>363</v>
      </c>
      <c r="C36" s="947"/>
      <c r="D36" s="948"/>
      <c r="E36" s="948"/>
      <c r="F36" s="973"/>
      <c r="G36" s="974"/>
      <c r="H36" s="951"/>
      <c r="I36" s="371"/>
      <c r="J36" s="952"/>
      <c r="K36" s="953"/>
      <c r="L36" s="953"/>
      <c r="M36" s="953"/>
      <c r="N36" s="954"/>
      <c r="O36" s="954"/>
      <c r="P36" s="954"/>
      <c r="Q36" s="955"/>
    </row>
    <row r="39" spans="2:20" ht="24.75" customHeight="1" thickBot="1">
      <c r="B39" s="356" t="s">
        <v>1133</v>
      </c>
    </row>
    <row r="40" spans="2:20" ht="24.75" customHeight="1" thickBot="1">
      <c r="B40" s="916" t="s">
        <v>0</v>
      </c>
      <c r="C40" s="917" t="s">
        <v>77</v>
      </c>
      <c r="D40" s="918" t="s">
        <v>479</v>
      </c>
      <c r="E40" s="919" t="s">
        <v>79</v>
      </c>
      <c r="F40" s="919" t="s">
        <v>3</v>
      </c>
      <c r="G40" s="920" t="s">
        <v>4</v>
      </c>
      <c r="H40" s="921" t="s">
        <v>480</v>
      </c>
      <c r="J40" s="922" t="s">
        <v>481</v>
      </c>
      <c r="K40" s="923" t="s">
        <v>32</v>
      </c>
      <c r="L40" s="923" t="s">
        <v>33</v>
      </c>
      <c r="M40" s="923" t="s">
        <v>82</v>
      </c>
      <c r="N40" s="924" t="s">
        <v>83</v>
      </c>
      <c r="O40" s="924" t="s">
        <v>84</v>
      </c>
      <c r="P40" s="924" t="s">
        <v>85</v>
      </c>
      <c r="Q40" s="925" t="s">
        <v>86</v>
      </c>
    </row>
    <row r="41" spans="2:20" ht="15" customHeight="1">
      <c r="B41" s="956">
        <v>1</v>
      </c>
      <c r="C41" s="957" t="s">
        <v>1110</v>
      </c>
      <c r="D41" s="958"/>
      <c r="E41" s="958" t="s">
        <v>1091</v>
      </c>
      <c r="F41" s="959" t="s">
        <v>1111</v>
      </c>
      <c r="G41" s="960" t="s">
        <v>1112</v>
      </c>
      <c r="H41" s="961">
        <v>493.40103149414062</v>
      </c>
      <c r="I41" s="371"/>
      <c r="J41" s="976" t="s">
        <v>1134</v>
      </c>
      <c r="K41" s="977" t="s">
        <v>1135</v>
      </c>
      <c r="L41" s="963" t="s">
        <v>1136</v>
      </c>
      <c r="M41" s="963" t="s">
        <v>1137</v>
      </c>
      <c r="N41" s="965">
        <v>89.15</v>
      </c>
      <c r="O41" s="964" t="s">
        <v>1074</v>
      </c>
      <c r="P41" s="965">
        <v>76</v>
      </c>
      <c r="Q41" s="966" t="s">
        <v>1138</v>
      </c>
    </row>
    <row r="42" spans="2:20" ht="15" customHeight="1">
      <c r="B42" s="967">
        <v>2</v>
      </c>
      <c r="C42" s="927" t="s">
        <v>1139</v>
      </c>
      <c r="D42" s="942"/>
      <c r="E42" s="942" t="s">
        <v>1140</v>
      </c>
      <c r="F42" s="968" t="s">
        <v>1141</v>
      </c>
      <c r="G42" s="969" t="s">
        <v>1142</v>
      </c>
      <c r="H42" s="931">
        <v>571.22601318359375</v>
      </c>
      <c r="I42" s="371"/>
      <c r="J42" s="932">
        <v>67.319999999999993</v>
      </c>
      <c r="K42" s="934" t="s">
        <v>1074</v>
      </c>
      <c r="L42" s="934" t="s">
        <v>1074</v>
      </c>
      <c r="M42" s="933">
        <v>68.77</v>
      </c>
      <c r="N42" s="935" t="s">
        <v>1143</v>
      </c>
      <c r="O42" s="935" t="s">
        <v>1144</v>
      </c>
      <c r="P42" s="935" t="s">
        <v>1074</v>
      </c>
      <c r="Q42" s="937" t="s">
        <v>1145</v>
      </c>
    </row>
    <row r="43" spans="2:20" ht="15" customHeight="1">
      <c r="B43" s="967">
        <v>3</v>
      </c>
      <c r="C43" s="927" t="s">
        <v>1090</v>
      </c>
      <c r="D43" s="928"/>
      <c r="E43" s="928" t="s">
        <v>1091</v>
      </c>
      <c r="F43" s="968" t="s">
        <v>1092</v>
      </c>
      <c r="G43" s="969" t="s">
        <v>1093</v>
      </c>
      <c r="H43" s="931">
        <v>828.18402099609375</v>
      </c>
      <c r="I43" s="371"/>
      <c r="J43" s="932" t="s">
        <v>1146</v>
      </c>
      <c r="K43" s="934" t="s">
        <v>1074</v>
      </c>
      <c r="L43" s="934">
        <v>200</v>
      </c>
      <c r="M43" s="933">
        <v>200</v>
      </c>
      <c r="N43" s="935">
        <v>200</v>
      </c>
      <c r="O43" s="935">
        <v>200</v>
      </c>
      <c r="P43" s="935" t="s">
        <v>1147</v>
      </c>
      <c r="Q43" s="937" t="s">
        <v>1148</v>
      </c>
    </row>
    <row r="44" spans="2:20" ht="15" customHeight="1" thickBot="1">
      <c r="B44" s="972" t="s">
        <v>363</v>
      </c>
      <c r="C44" s="947"/>
      <c r="D44" s="948"/>
      <c r="E44" s="948"/>
      <c r="F44" s="973"/>
      <c r="G44" s="974"/>
      <c r="H44" s="951"/>
      <c r="I44" s="371"/>
      <c r="J44" s="952"/>
      <c r="K44" s="953"/>
      <c r="L44" s="953"/>
      <c r="M44" s="953"/>
      <c r="N44" s="954"/>
      <c r="O44" s="954"/>
      <c r="P44" s="954"/>
      <c r="Q44" s="955"/>
    </row>
    <row r="47" spans="2:20" ht="24.75" customHeight="1" thickBot="1">
      <c r="B47" s="356" t="s">
        <v>1149</v>
      </c>
    </row>
    <row r="48" spans="2:20" ht="24.75" customHeight="1" thickTop="1" thickBot="1">
      <c r="B48" s="978" t="s">
        <v>0</v>
      </c>
      <c r="C48" s="979" t="s">
        <v>77</v>
      </c>
      <c r="D48" s="980" t="s">
        <v>479</v>
      </c>
      <c r="E48" s="981" t="s">
        <v>79</v>
      </c>
      <c r="F48" s="981" t="s">
        <v>3</v>
      </c>
      <c r="G48" s="982" t="s">
        <v>4</v>
      </c>
      <c r="H48" s="983" t="s">
        <v>480</v>
      </c>
      <c r="J48" s="984" t="s">
        <v>481</v>
      </c>
      <c r="K48" s="985" t="s">
        <v>32</v>
      </c>
      <c r="L48" s="985" t="s">
        <v>33</v>
      </c>
      <c r="M48" s="985" t="s">
        <v>82</v>
      </c>
      <c r="N48" s="986" t="s">
        <v>83</v>
      </c>
      <c r="O48" s="986" t="s">
        <v>84</v>
      </c>
      <c r="P48" s="986" t="s">
        <v>85</v>
      </c>
      <c r="Q48" s="987" t="s">
        <v>86</v>
      </c>
      <c r="R48" s="988" t="s">
        <v>1150</v>
      </c>
      <c r="S48" s="989" t="s">
        <v>1151</v>
      </c>
      <c r="T48" s="990" t="s">
        <v>824</v>
      </c>
    </row>
    <row r="49" spans="2:20" ht="15" customHeight="1">
      <c r="B49" s="991">
        <v>1</v>
      </c>
      <c r="C49" s="992" t="s">
        <v>1152</v>
      </c>
      <c r="D49" s="958"/>
      <c r="E49" s="958" t="s">
        <v>1065</v>
      </c>
      <c r="F49" s="959" t="s">
        <v>1131</v>
      </c>
      <c r="G49" s="993" t="s">
        <v>1132</v>
      </c>
      <c r="H49" s="994">
        <v>76.040000000000006</v>
      </c>
      <c r="I49" s="995"/>
      <c r="J49" s="996" t="s">
        <v>1117</v>
      </c>
      <c r="K49" s="935" t="s">
        <v>1153</v>
      </c>
      <c r="L49" s="935">
        <v>81.72</v>
      </c>
      <c r="M49" s="935" t="s">
        <v>1154</v>
      </c>
      <c r="N49" s="935">
        <v>81.16</v>
      </c>
      <c r="O49" s="936" t="s">
        <v>1155</v>
      </c>
      <c r="P49" s="935">
        <v>80.72</v>
      </c>
      <c r="Q49" s="935">
        <v>76.540000000000006</v>
      </c>
      <c r="R49" s="997">
        <v>80.13</v>
      </c>
      <c r="S49" s="998">
        <v>76.16</v>
      </c>
      <c r="T49" s="999">
        <v>76.040000000000006</v>
      </c>
    </row>
    <row r="50" spans="2:20" ht="15" customHeight="1">
      <c r="B50" s="1000">
        <v>2</v>
      </c>
      <c r="C50" s="1001" t="s">
        <v>1156</v>
      </c>
      <c r="D50" s="942" t="s">
        <v>69</v>
      </c>
      <c r="E50" s="942" t="s">
        <v>1157</v>
      </c>
      <c r="F50" s="968" t="s">
        <v>1158</v>
      </c>
      <c r="G50" s="1002" t="s">
        <v>1159</v>
      </c>
      <c r="H50" s="1003">
        <v>76.25</v>
      </c>
      <c r="I50" s="995"/>
      <c r="J50" s="996" t="s">
        <v>1074</v>
      </c>
      <c r="K50" s="935">
        <v>90.53</v>
      </c>
      <c r="L50" s="935" t="s">
        <v>1160</v>
      </c>
      <c r="M50" s="935" t="s">
        <v>1161</v>
      </c>
      <c r="N50" s="935">
        <v>83.18</v>
      </c>
      <c r="O50" s="936" t="s">
        <v>1074</v>
      </c>
      <c r="P50" s="935">
        <v>78.709999999999994</v>
      </c>
      <c r="Q50" s="935">
        <v>82.46</v>
      </c>
      <c r="R50" s="1004">
        <v>77.5</v>
      </c>
      <c r="S50" s="1005">
        <v>78.08</v>
      </c>
      <c r="T50" s="1006">
        <v>76.25</v>
      </c>
    </row>
    <row r="51" spans="2:20" ht="15" customHeight="1" thickBot="1">
      <c r="B51" s="1000">
        <v>3</v>
      </c>
      <c r="C51" s="1001" t="s">
        <v>1162</v>
      </c>
      <c r="D51" s="928"/>
      <c r="E51" s="928" t="s">
        <v>1065</v>
      </c>
      <c r="F51" s="968" t="s">
        <v>1131</v>
      </c>
      <c r="G51" s="1002" t="s">
        <v>1132</v>
      </c>
      <c r="H51" s="1003">
        <v>78.8</v>
      </c>
      <c r="I51" s="995"/>
      <c r="J51" s="1004">
        <v>79.11</v>
      </c>
      <c r="K51" s="936" t="s">
        <v>1135</v>
      </c>
      <c r="L51" s="936">
        <v>84.08</v>
      </c>
      <c r="M51" s="935">
        <v>81.16</v>
      </c>
      <c r="N51" s="935">
        <v>77.62</v>
      </c>
      <c r="O51" s="935">
        <v>81.48</v>
      </c>
      <c r="P51" s="935" t="s">
        <v>1163</v>
      </c>
      <c r="Q51" s="935">
        <v>78.11</v>
      </c>
      <c r="R51" s="996">
        <v>76.209999999999994</v>
      </c>
      <c r="S51" s="1007">
        <v>72.959999999999994</v>
      </c>
      <c r="T51" s="1008">
        <v>78.8</v>
      </c>
    </row>
    <row r="52" spans="2:20" ht="15" customHeight="1" thickTop="1">
      <c r="B52" s="1009">
        <v>4</v>
      </c>
      <c r="C52" s="1001" t="s">
        <v>1164</v>
      </c>
      <c r="D52" s="928"/>
      <c r="E52" s="943" t="s">
        <v>1086</v>
      </c>
      <c r="F52" s="970"/>
      <c r="G52" s="943" t="s">
        <v>1086</v>
      </c>
      <c r="H52" s="1003">
        <v>278.04000091552729</v>
      </c>
      <c r="I52" s="995"/>
      <c r="J52" s="1004" t="s">
        <v>1165</v>
      </c>
      <c r="K52" s="935">
        <v>83.08</v>
      </c>
      <c r="L52" s="936" t="s">
        <v>1122</v>
      </c>
      <c r="M52" s="935">
        <v>80.84</v>
      </c>
      <c r="N52" s="936">
        <v>200</v>
      </c>
      <c r="O52" s="935">
        <v>79.239999999999995</v>
      </c>
      <c r="P52" s="935">
        <v>77.25</v>
      </c>
      <c r="Q52" s="935">
        <v>80.349999999999994</v>
      </c>
      <c r="R52" s="996" t="s">
        <v>1166</v>
      </c>
      <c r="S52" s="1007">
        <v>78.040000000000006</v>
      </c>
      <c r="T52" s="1010"/>
    </row>
    <row r="53" spans="2:20" ht="15" customHeight="1">
      <c r="B53" s="1009">
        <v>5</v>
      </c>
      <c r="C53" s="1001" t="s">
        <v>1064</v>
      </c>
      <c r="D53" s="928"/>
      <c r="E53" s="928" t="s">
        <v>1065</v>
      </c>
      <c r="F53" s="968" t="s">
        <v>398</v>
      </c>
      <c r="G53" s="1002" t="s">
        <v>1066</v>
      </c>
      <c r="H53" s="1003">
        <v>278.510498046875</v>
      </c>
      <c r="I53" s="995"/>
      <c r="J53" s="996" t="s">
        <v>1117</v>
      </c>
      <c r="K53" s="936">
        <v>76.13</v>
      </c>
      <c r="L53" s="935">
        <v>72.23</v>
      </c>
      <c r="M53" s="935">
        <v>73.260000000000005</v>
      </c>
      <c r="N53" s="935">
        <v>71.010000000000005</v>
      </c>
      <c r="O53" s="935">
        <v>71.64</v>
      </c>
      <c r="P53" s="935">
        <v>74.739999999999995</v>
      </c>
      <c r="Q53" s="935">
        <v>75.77</v>
      </c>
      <c r="R53" s="996">
        <v>68.84</v>
      </c>
      <c r="S53" s="1007">
        <v>68.27</v>
      </c>
      <c r="T53" s="1010"/>
    </row>
    <row r="54" spans="2:20" ht="15" customHeight="1">
      <c r="B54" s="1009">
        <v>6</v>
      </c>
      <c r="C54" s="1001" t="s">
        <v>1125</v>
      </c>
      <c r="D54" s="928"/>
      <c r="E54" s="928" t="s">
        <v>1071</v>
      </c>
      <c r="F54" s="968" t="s">
        <v>1072</v>
      </c>
      <c r="G54" s="1002" t="s">
        <v>1073</v>
      </c>
      <c r="H54" s="1003">
        <v>279.13999938964838</v>
      </c>
      <c r="I54" s="995"/>
      <c r="J54" s="1004">
        <v>87.64</v>
      </c>
      <c r="K54" s="936">
        <v>98.05</v>
      </c>
      <c r="L54" s="935">
        <v>82.18</v>
      </c>
      <c r="M54" s="935">
        <v>85.05</v>
      </c>
      <c r="N54" s="935">
        <v>81.87</v>
      </c>
      <c r="O54" s="935" t="s">
        <v>1167</v>
      </c>
      <c r="P54" s="936" t="s">
        <v>1168</v>
      </c>
      <c r="Q54" s="935">
        <v>85.03</v>
      </c>
      <c r="R54" s="996">
        <v>81.8</v>
      </c>
      <c r="S54" s="1007">
        <v>79.14</v>
      </c>
      <c r="T54" s="1011"/>
    </row>
    <row r="55" spans="2:20" ht="15" customHeight="1">
      <c r="B55" s="1009" t="s">
        <v>115</v>
      </c>
      <c r="C55" s="1001" t="s">
        <v>1101</v>
      </c>
      <c r="D55" s="928"/>
      <c r="E55" s="943" t="s">
        <v>1086</v>
      </c>
      <c r="F55" s="970"/>
      <c r="G55" s="943" t="s">
        <v>1086</v>
      </c>
      <c r="H55" s="1003">
        <v>279.28099822998053</v>
      </c>
      <c r="I55" s="995"/>
      <c r="J55" s="1004">
        <v>71.25</v>
      </c>
      <c r="K55" s="935" t="s">
        <v>1169</v>
      </c>
      <c r="L55" s="936" t="s">
        <v>1170</v>
      </c>
      <c r="M55" s="936" t="s">
        <v>1117</v>
      </c>
      <c r="N55" s="935">
        <v>74.45</v>
      </c>
      <c r="O55" s="935">
        <v>78.040000000000006</v>
      </c>
      <c r="P55" s="935">
        <v>72.650000000000006</v>
      </c>
      <c r="Q55" s="935">
        <v>72.510000000000005</v>
      </c>
      <c r="R55" s="996">
        <v>72.36</v>
      </c>
      <c r="S55" s="1007">
        <v>68.94</v>
      </c>
      <c r="T55" s="1011"/>
    </row>
    <row r="56" spans="2:20" ht="15" customHeight="1">
      <c r="B56" s="1009" t="s">
        <v>117</v>
      </c>
      <c r="C56" s="1001" t="s">
        <v>1130</v>
      </c>
      <c r="D56" s="928"/>
      <c r="E56" s="928" t="s">
        <v>1065</v>
      </c>
      <c r="F56" s="968" t="s">
        <v>1131</v>
      </c>
      <c r="G56" s="1002" t="s">
        <v>1132</v>
      </c>
      <c r="H56" s="1003">
        <v>283.61100006103521</v>
      </c>
      <c r="I56" s="995"/>
      <c r="J56" s="996" t="s">
        <v>1117</v>
      </c>
      <c r="K56" s="935">
        <v>86.28</v>
      </c>
      <c r="L56" s="935">
        <v>86.07</v>
      </c>
      <c r="M56" s="935">
        <v>89.85</v>
      </c>
      <c r="N56" s="935">
        <v>84.29</v>
      </c>
      <c r="O56" s="936" t="s">
        <v>1171</v>
      </c>
      <c r="P56" s="935">
        <v>84.7</v>
      </c>
      <c r="Q56" s="935">
        <v>96.83</v>
      </c>
      <c r="R56" s="996" t="s">
        <v>1172</v>
      </c>
      <c r="S56" s="1007" t="s">
        <v>1173</v>
      </c>
      <c r="T56" s="1011"/>
    </row>
    <row r="57" spans="2:20" ht="15" customHeight="1" thickBot="1">
      <c r="B57" s="1009">
        <v>9</v>
      </c>
      <c r="C57" s="1001" t="s">
        <v>1070</v>
      </c>
      <c r="D57" s="928"/>
      <c r="E57" s="928" t="s">
        <v>1071</v>
      </c>
      <c r="F57" s="968" t="s">
        <v>1072</v>
      </c>
      <c r="G57" s="1002" t="s">
        <v>1073</v>
      </c>
      <c r="H57" s="1003">
        <v>284.42150115966803</v>
      </c>
      <c r="I57" s="995"/>
      <c r="J57" s="996" t="s">
        <v>1174</v>
      </c>
      <c r="K57" s="935">
        <v>75.61</v>
      </c>
      <c r="L57" s="935">
        <v>77.42</v>
      </c>
      <c r="M57" s="935">
        <v>76.03</v>
      </c>
      <c r="N57" s="935">
        <v>72.14</v>
      </c>
      <c r="O57" s="936" t="s">
        <v>1117</v>
      </c>
      <c r="P57" s="935">
        <v>70.97</v>
      </c>
      <c r="Q57" s="935">
        <v>73.41</v>
      </c>
      <c r="R57" s="1012">
        <v>73.41</v>
      </c>
      <c r="S57" s="1013" t="s">
        <v>1175</v>
      </c>
      <c r="T57" s="1010"/>
    </row>
    <row r="58" spans="2:20" ht="15" customHeight="1" thickTop="1">
      <c r="B58" s="1009">
        <v>10</v>
      </c>
      <c r="C58" s="1001" t="s">
        <v>1176</v>
      </c>
      <c r="D58" s="928" t="s">
        <v>69</v>
      </c>
      <c r="E58" s="928" t="s">
        <v>1091</v>
      </c>
      <c r="F58" s="968" t="s">
        <v>1111</v>
      </c>
      <c r="G58" s="1002" t="s">
        <v>1112</v>
      </c>
      <c r="H58" s="1003">
        <v>546.501953125</v>
      </c>
      <c r="I58" s="995"/>
      <c r="J58" s="1004" t="s">
        <v>1177</v>
      </c>
      <c r="K58" s="934" t="s">
        <v>1178</v>
      </c>
      <c r="L58" s="934" t="s">
        <v>1179</v>
      </c>
      <c r="M58" s="933">
        <v>85.6</v>
      </c>
      <c r="N58" s="935" t="s">
        <v>1180</v>
      </c>
      <c r="O58" s="935" t="s">
        <v>1181</v>
      </c>
      <c r="P58" s="935">
        <v>90.01</v>
      </c>
      <c r="Q58" s="937">
        <v>88.94</v>
      </c>
      <c r="R58" s="1014"/>
      <c r="S58" s="1015"/>
      <c r="T58" s="1010"/>
    </row>
    <row r="59" spans="2:20" ht="15" customHeight="1">
      <c r="B59" s="1009">
        <v>11</v>
      </c>
      <c r="C59" s="1001" t="s">
        <v>1139</v>
      </c>
      <c r="D59" s="928"/>
      <c r="E59" s="928" t="s">
        <v>1140</v>
      </c>
      <c r="F59" s="968" t="s">
        <v>1141</v>
      </c>
      <c r="G59" s="1002" t="s">
        <v>1142</v>
      </c>
      <c r="H59" s="1003">
        <v>565.897216796875</v>
      </c>
      <c r="I59" s="995"/>
      <c r="J59" s="1004">
        <v>86.82</v>
      </c>
      <c r="K59" s="933">
        <v>81.36</v>
      </c>
      <c r="L59" s="933">
        <v>87.19</v>
      </c>
      <c r="M59" s="933">
        <v>87.32</v>
      </c>
      <c r="N59" s="936">
        <v>200</v>
      </c>
      <c r="O59" s="935" t="s">
        <v>1182</v>
      </c>
      <c r="P59" s="936" t="s">
        <v>1183</v>
      </c>
      <c r="Q59" s="937">
        <v>83.41</v>
      </c>
      <c r="R59" s="1014"/>
      <c r="S59" s="1016"/>
      <c r="T59" s="1010"/>
    </row>
    <row r="60" spans="2:20" ht="15" customHeight="1">
      <c r="B60" s="1009">
        <v>12</v>
      </c>
      <c r="C60" s="1001" t="s">
        <v>1090</v>
      </c>
      <c r="D60" s="928"/>
      <c r="E60" s="928" t="s">
        <v>1091</v>
      </c>
      <c r="F60" s="968" t="s">
        <v>1092</v>
      </c>
      <c r="G60" s="1002" t="s">
        <v>1093</v>
      </c>
      <c r="H60" s="1003">
        <v>603.81671142578125</v>
      </c>
      <c r="I60" s="995"/>
      <c r="J60" s="996" t="s">
        <v>1074</v>
      </c>
      <c r="K60" s="933">
        <v>81.010000000000005</v>
      </c>
      <c r="L60" s="933" t="s">
        <v>1184</v>
      </c>
      <c r="M60" s="933" t="s">
        <v>1185</v>
      </c>
      <c r="N60" s="935" t="s">
        <v>1186</v>
      </c>
      <c r="O60" s="935" t="s">
        <v>1187</v>
      </c>
      <c r="P60" s="935" t="s">
        <v>1188</v>
      </c>
      <c r="Q60" s="940" t="s">
        <v>1175</v>
      </c>
      <c r="R60" s="1017"/>
      <c r="S60" s="1016"/>
      <c r="T60" s="1011"/>
    </row>
    <row r="61" spans="2:20" ht="15" customHeight="1">
      <c r="B61" s="1009" t="s">
        <v>130</v>
      </c>
      <c r="C61" s="1001" t="s">
        <v>1088</v>
      </c>
      <c r="D61" s="928"/>
      <c r="E61" s="943" t="s">
        <v>1086</v>
      </c>
      <c r="F61" s="970"/>
      <c r="G61" s="943" t="s">
        <v>1086</v>
      </c>
      <c r="H61" s="1003">
        <v>616.6129150390625</v>
      </c>
      <c r="I61" s="995"/>
      <c r="J61" s="996" t="s">
        <v>1117</v>
      </c>
      <c r="K61" s="933">
        <v>73.5</v>
      </c>
      <c r="L61" s="933" t="s">
        <v>1189</v>
      </c>
      <c r="M61" s="933">
        <v>76.86</v>
      </c>
      <c r="N61" s="935">
        <v>71.53</v>
      </c>
      <c r="O61" s="935" t="s">
        <v>1190</v>
      </c>
      <c r="P61" s="936" t="s">
        <v>1128</v>
      </c>
      <c r="Q61" s="937">
        <v>200</v>
      </c>
      <c r="R61" s="1017"/>
      <c r="S61" s="1016"/>
      <c r="T61" s="1010"/>
    </row>
    <row r="62" spans="2:20" ht="15" customHeight="1">
      <c r="B62" s="1009" t="s">
        <v>134</v>
      </c>
      <c r="C62" s="1001" t="s">
        <v>1108</v>
      </c>
      <c r="D62" s="928"/>
      <c r="E62" s="943" t="s">
        <v>1086</v>
      </c>
      <c r="F62" s="970"/>
      <c r="G62" s="943" t="s">
        <v>1086</v>
      </c>
      <c r="H62" s="1003">
        <v>618.38092041015625</v>
      </c>
      <c r="I62" s="995"/>
      <c r="J62" s="996" t="s">
        <v>1175</v>
      </c>
      <c r="K62" s="933">
        <v>82.5</v>
      </c>
      <c r="L62" s="933" t="s">
        <v>1191</v>
      </c>
      <c r="M62" s="934" t="s">
        <v>1128</v>
      </c>
      <c r="N62" s="935">
        <v>82.36</v>
      </c>
      <c r="O62" s="935">
        <v>80.09</v>
      </c>
      <c r="P62" s="935">
        <v>78.05</v>
      </c>
      <c r="Q62" s="937" t="s">
        <v>1074</v>
      </c>
      <c r="R62" s="1017"/>
      <c r="S62" s="1016"/>
      <c r="T62" s="1010"/>
    </row>
    <row r="63" spans="2:20" ht="15" customHeight="1">
      <c r="B63" s="1009" t="s">
        <v>136</v>
      </c>
      <c r="C63" s="1018" t="s">
        <v>1192</v>
      </c>
      <c r="D63" s="942"/>
      <c r="E63" s="928" t="s">
        <v>1065</v>
      </c>
      <c r="F63" s="968" t="s">
        <v>1193</v>
      </c>
      <c r="G63" s="1002" t="s">
        <v>1194</v>
      </c>
      <c r="H63" s="1003">
        <v>643.44403076171875</v>
      </c>
      <c r="I63" s="995"/>
      <c r="J63" s="996" t="s">
        <v>1074</v>
      </c>
      <c r="K63" s="933" t="s">
        <v>1195</v>
      </c>
      <c r="L63" s="933" t="s">
        <v>1196</v>
      </c>
      <c r="M63" s="933">
        <v>103.94</v>
      </c>
      <c r="N63" s="936" t="s">
        <v>1175</v>
      </c>
      <c r="O63" s="935">
        <v>104.69</v>
      </c>
      <c r="P63" s="935">
        <v>110.14</v>
      </c>
      <c r="Q63" s="937">
        <v>98.25</v>
      </c>
      <c r="R63" s="1017"/>
      <c r="S63" s="1016"/>
      <c r="T63" s="1010"/>
    </row>
    <row r="64" spans="2:20" ht="15" customHeight="1">
      <c r="B64" s="1009" t="s">
        <v>138</v>
      </c>
      <c r="C64" s="1018" t="s">
        <v>1197</v>
      </c>
      <c r="D64" s="942"/>
      <c r="E64" s="928" t="s">
        <v>1071</v>
      </c>
      <c r="F64" s="968" t="s">
        <v>1198</v>
      </c>
      <c r="G64" s="1002" t="s">
        <v>1199</v>
      </c>
      <c r="H64" s="1003">
        <v>659.947021484375</v>
      </c>
      <c r="I64" s="995"/>
      <c r="J64" s="996" t="s">
        <v>1135</v>
      </c>
      <c r="K64" s="933" t="s">
        <v>1200</v>
      </c>
      <c r="L64" s="933">
        <v>83.9</v>
      </c>
      <c r="M64" s="933">
        <v>93.27</v>
      </c>
      <c r="N64" s="936" t="s">
        <v>1074</v>
      </c>
      <c r="O64" s="935" t="s">
        <v>1074</v>
      </c>
      <c r="P64" s="935" t="s">
        <v>1201</v>
      </c>
      <c r="Q64" s="937" t="s">
        <v>1202</v>
      </c>
      <c r="R64" s="1017"/>
      <c r="S64" s="1016"/>
      <c r="T64" s="1010"/>
    </row>
    <row r="65" spans="2:20" ht="15" customHeight="1">
      <c r="B65" s="1009" t="s">
        <v>140</v>
      </c>
      <c r="C65" s="1018" t="s">
        <v>1203</v>
      </c>
      <c r="D65" s="942"/>
      <c r="E65" s="943" t="s">
        <v>1086</v>
      </c>
      <c r="F65" s="970"/>
      <c r="G65" s="943" t="s">
        <v>1086</v>
      </c>
      <c r="H65" s="1003">
        <v>836.0179443359375</v>
      </c>
      <c r="I65" s="995"/>
      <c r="J65" s="1004" t="s">
        <v>1204</v>
      </c>
      <c r="K65" s="934">
        <v>200</v>
      </c>
      <c r="L65" s="934" t="s">
        <v>1074</v>
      </c>
      <c r="M65" s="933">
        <v>130.58000000000001</v>
      </c>
      <c r="N65" s="935">
        <v>124.29</v>
      </c>
      <c r="O65" s="935" t="s">
        <v>1205</v>
      </c>
      <c r="P65" s="935">
        <v>200</v>
      </c>
      <c r="Q65" s="937">
        <v>118.6</v>
      </c>
      <c r="R65" s="1014"/>
      <c r="S65" s="1015"/>
      <c r="T65" s="1010"/>
    </row>
    <row r="66" spans="2:20" ht="15" customHeight="1">
      <c r="B66" s="1009" t="s">
        <v>143</v>
      </c>
      <c r="C66" s="1018" t="s">
        <v>1206</v>
      </c>
      <c r="D66" s="942"/>
      <c r="E66" s="942" t="s">
        <v>1119</v>
      </c>
      <c r="F66" s="968" t="s">
        <v>1207</v>
      </c>
      <c r="G66" s="1002" t="s">
        <v>1208</v>
      </c>
      <c r="H66" s="1003">
        <v>847.29205322265625</v>
      </c>
      <c r="I66" s="995"/>
      <c r="J66" s="1004">
        <v>147.78</v>
      </c>
      <c r="K66" s="933">
        <v>112.57</v>
      </c>
      <c r="L66" s="934" t="s">
        <v>1117</v>
      </c>
      <c r="M66" s="934" t="s">
        <v>1128</v>
      </c>
      <c r="N66" s="935" t="s">
        <v>1209</v>
      </c>
      <c r="O66" s="935" t="s">
        <v>1210</v>
      </c>
      <c r="P66" s="935">
        <v>113.02</v>
      </c>
      <c r="Q66" s="937">
        <v>200</v>
      </c>
      <c r="R66" s="1014"/>
      <c r="S66" s="1016"/>
      <c r="T66" s="1010"/>
    </row>
    <row r="67" spans="2:20" ht="15" customHeight="1">
      <c r="B67" s="1009" t="s">
        <v>146</v>
      </c>
      <c r="C67" s="1018" t="s">
        <v>1129</v>
      </c>
      <c r="D67" s="942"/>
      <c r="E67" s="928" t="s">
        <v>1071</v>
      </c>
      <c r="F67" s="968" t="s">
        <v>1072</v>
      </c>
      <c r="G67" s="1002" t="s">
        <v>1073</v>
      </c>
      <c r="H67" s="1003">
        <v>975.77001953125</v>
      </c>
      <c r="I67" s="995"/>
      <c r="J67" s="996" t="s">
        <v>1117</v>
      </c>
      <c r="K67" s="933">
        <v>87.84</v>
      </c>
      <c r="L67" s="934" t="s">
        <v>1117</v>
      </c>
      <c r="M67" s="933" t="s">
        <v>1074</v>
      </c>
      <c r="N67" s="935">
        <v>87.93</v>
      </c>
      <c r="O67" s="935">
        <v>200</v>
      </c>
      <c r="P67" s="935">
        <v>200</v>
      </c>
      <c r="Q67" s="937">
        <v>200</v>
      </c>
      <c r="R67" s="1017"/>
      <c r="S67" s="1016"/>
      <c r="T67" s="1010"/>
    </row>
    <row r="68" spans="2:20" ht="15" customHeight="1">
      <c r="B68" s="1009" t="s">
        <v>148</v>
      </c>
      <c r="C68" s="1018" t="s">
        <v>1110</v>
      </c>
      <c r="D68" s="942"/>
      <c r="E68" s="942" t="s">
        <v>1091</v>
      </c>
      <c r="F68" s="968" t="s">
        <v>1111</v>
      </c>
      <c r="G68" s="1002" t="s">
        <v>1112</v>
      </c>
      <c r="H68" s="1003">
        <v>1004.7199096679688</v>
      </c>
      <c r="I68" s="995"/>
      <c r="J68" s="996">
        <v>200</v>
      </c>
      <c r="K68" s="934" t="s">
        <v>1135</v>
      </c>
      <c r="L68" s="933" t="s">
        <v>1074</v>
      </c>
      <c r="M68" s="933" t="s">
        <v>1074</v>
      </c>
      <c r="N68" s="935" t="s">
        <v>1211</v>
      </c>
      <c r="O68" s="935" t="s">
        <v>1212</v>
      </c>
      <c r="P68" s="935" t="s">
        <v>1117</v>
      </c>
      <c r="Q68" s="937" t="s">
        <v>1074</v>
      </c>
      <c r="R68" s="1017"/>
      <c r="S68" s="1015"/>
      <c r="T68" s="1010"/>
    </row>
    <row r="69" spans="2:20" ht="15" customHeight="1" thickBot="1">
      <c r="B69" s="1019" t="s">
        <v>244</v>
      </c>
      <c r="C69" s="1020" t="s">
        <v>1213</v>
      </c>
      <c r="D69" s="1021"/>
      <c r="E69" s="928" t="s">
        <v>1071</v>
      </c>
      <c r="F69" s="968" t="s">
        <v>1198</v>
      </c>
      <c r="G69" s="1002" t="s">
        <v>1199</v>
      </c>
      <c r="H69" s="1022">
        <v>1200</v>
      </c>
      <c r="I69" s="995"/>
      <c r="J69" s="1023" t="s">
        <v>1074</v>
      </c>
      <c r="K69" s="1024">
        <v>200</v>
      </c>
      <c r="L69" s="1024">
        <v>200</v>
      </c>
      <c r="M69" s="1024">
        <v>200</v>
      </c>
      <c r="N69" s="1025">
        <v>200</v>
      </c>
      <c r="O69" s="1025">
        <v>200</v>
      </c>
      <c r="P69" s="1025">
        <v>200</v>
      </c>
      <c r="Q69" s="1026">
        <v>200</v>
      </c>
      <c r="R69" s="1027"/>
      <c r="S69" s="1028"/>
      <c r="T69" s="1029"/>
    </row>
    <row r="70" spans="2:20" ht="17" thickTop="1"/>
  </sheetData>
  <mergeCells count="1">
    <mergeCell ref="C17:Q1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2FCB8-5505-2B48-BEDF-561FFF98A352}">
  <dimension ref="B2:R40"/>
  <sheetViews>
    <sheetView topLeftCell="A12" workbookViewId="0">
      <selection activeCell="G26" sqref="G26"/>
    </sheetView>
  </sheetViews>
  <sheetFormatPr baseColWidth="10" defaultRowHeight="16"/>
  <cols>
    <col min="1" max="1" width="1.125" style="34" customWidth="1"/>
    <col min="2" max="2" width="10.625" style="34"/>
    <col min="3" max="3" width="16.875" style="34" customWidth="1"/>
    <col min="4" max="4" width="10.625" style="34"/>
    <col min="5" max="5" width="15.25" style="34" customWidth="1"/>
    <col min="6" max="6" width="10.625" style="34"/>
    <col min="7" max="7" width="30.375" style="34" bestFit="1" customWidth="1"/>
    <col min="8" max="8" width="10.125" style="34" customWidth="1"/>
    <col min="9" max="9" width="1.625" style="34" customWidth="1"/>
    <col min="10" max="18" width="7.25" style="34" customWidth="1"/>
    <col min="19" max="256" width="10.625" style="34"/>
    <col min="257" max="257" width="1.125" style="34" customWidth="1"/>
    <col min="258" max="258" width="10.625" style="34"/>
    <col min="259" max="259" width="16.875" style="34" customWidth="1"/>
    <col min="260" max="260" width="10.625" style="34"/>
    <col min="261" max="261" width="15.25" style="34" customWidth="1"/>
    <col min="262" max="262" width="10.625" style="34"/>
    <col min="263" max="263" width="30.375" style="34" bestFit="1" customWidth="1"/>
    <col min="264" max="264" width="10.125" style="34" customWidth="1"/>
    <col min="265" max="265" width="1.625" style="34" customWidth="1"/>
    <col min="266" max="274" width="7.25" style="34" customWidth="1"/>
    <col min="275" max="512" width="10.625" style="34"/>
    <col min="513" max="513" width="1.125" style="34" customWidth="1"/>
    <col min="514" max="514" width="10.625" style="34"/>
    <col min="515" max="515" width="16.875" style="34" customWidth="1"/>
    <col min="516" max="516" width="10.625" style="34"/>
    <col min="517" max="517" width="15.25" style="34" customWidth="1"/>
    <col min="518" max="518" width="10.625" style="34"/>
    <col min="519" max="519" width="30.375" style="34" bestFit="1" customWidth="1"/>
    <col min="520" max="520" width="10.125" style="34" customWidth="1"/>
    <col min="521" max="521" width="1.625" style="34" customWidth="1"/>
    <col min="522" max="530" width="7.25" style="34" customWidth="1"/>
    <col min="531" max="768" width="10.625" style="34"/>
    <col min="769" max="769" width="1.125" style="34" customWidth="1"/>
    <col min="770" max="770" width="10.625" style="34"/>
    <col min="771" max="771" width="16.875" style="34" customWidth="1"/>
    <col min="772" max="772" width="10.625" style="34"/>
    <col min="773" max="773" width="15.25" style="34" customWidth="1"/>
    <col min="774" max="774" width="10.625" style="34"/>
    <col min="775" max="775" width="30.375" style="34" bestFit="1" customWidth="1"/>
    <col min="776" max="776" width="10.125" style="34" customWidth="1"/>
    <col min="777" max="777" width="1.625" style="34" customWidth="1"/>
    <col min="778" max="786" width="7.25" style="34" customWidth="1"/>
    <col min="787" max="1024" width="10.625" style="34"/>
    <col min="1025" max="1025" width="1.125" style="34" customWidth="1"/>
    <col min="1026" max="1026" width="10.625" style="34"/>
    <col min="1027" max="1027" width="16.875" style="34" customWidth="1"/>
    <col min="1028" max="1028" width="10.625" style="34"/>
    <col min="1029" max="1029" width="15.25" style="34" customWidth="1"/>
    <col min="1030" max="1030" width="10.625" style="34"/>
    <col min="1031" max="1031" width="30.375" style="34" bestFit="1" customWidth="1"/>
    <col min="1032" max="1032" width="10.125" style="34" customWidth="1"/>
    <col min="1033" max="1033" width="1.625" style="34" customWidth="1"/>
    <col min="1034" max="1042" width="7.25" style="34" customWidth="1"/>
    <col min="1043" max="1280" width="10.625" style="34"/>
    <col min="1281" max="1281" width="1.125" style="34" customWidth="1"/>
    <col min="1282" max="1282" width="10.625" style="34"/>
    <col min="1283" max="1283" width="16.875" style="34" customWidth="1"/>
    <col min="1284" max="1284" width="10.625" style="34"/>
    <col min="1285" max="1285" width="15.25" style="34" customWidth="1"/>
    <col min="1286" max="1286" width="10.625" style="34"/>
    <col min="1287" max="1287" width="30.375" style="34" bestFit="1" customWidth="1"/>
    <col min="1288" max="1288" width="10.125" style="34" customWidth="1"/>
    <col min="1289" max="1289" width="1.625" style="34" customWidth="1"/>
    <col min="1290" max="1298" width="7.25" style="34" customWidth="1"/>
    <col min="1299" max="1536" width="10.625" style="34"/>
    <col min="1537" max="1537" width="1.125" style="34" customWidth="1"/>
    <col min="1538" max="1538" width="10.625" style="34"/>
    <col min="1539" max="1539" width="16.875" style="34" customWidth="1"/>
    <col min="1540" max="1540" width="10.625" style="34"/>
    <col min="1541" max="1541" width="15.25" style="34" customWidth="1"/>
    <col min="1542" max="1542" width="10.625" style="34"/>
    <col min="1543" max="1543" width="30.375" style="34" bestFit="1" customWidth="1"/>
    <col min="1544" max="1544" width="10.125" style="34" customWidth="1"/>
    <col min="1545" max="1545" width="1.625" style="34" customWidth="1"/>
    <col min="1546" max="1554" width="7.25" style="34" customWidth="1"/>
    <col min="1555" max="1792" width="10.625" style="34"/>
    <col min="1793" max="1793" width="1.125" style="34" customWidth="1"/>
    <col min="1794" max="1794" width="10.625" style="34"/>
    <col min="1795" max="1795" width="16.875" style="34" customWidth="1"/>
    <col min="1796" max="1796" width="10.625" style="34"/>
    <col min="1797" max="1797" width="15.25" style="34" customWidth="1"/>
    <col min="1798" max="1798" width="10.625" style="34"/>
    <col min="1799" max="1799" width="30.375" style="34" bestFit="1" customWidth="1"/>
    <col min="1800" max="1800" width="10.125" style="34" customWidth="1"/>
    <col min="1801" max="1801" width="1.625" style="34" customWidth="1"/>
    <col min="1802" max="1810" width="7.25" style="34" customWidth="1"/>
    <col min="1811" max="2048" width="10.625" style="34"/>
    <col min="2049" max="2049" width="1.125" style="34" customWidth="1"/>
    <col min="2050" max="2050" width="10.625" style="34"/>
    <col min="2051" max="2051" width="16.875" style="34" customWidth="1"/>
    <col min="2052" max="2052" width="10.625" style="34"/>
    <col min="2053" max="2053" width="15.25" style="34" customWidth="1"/>
    <col min="2054" max="2054" width="10.625" style="34"/>
    <col min="2055" max="2055" width="30.375" style="34" bestFit="1" customWidth="1"/>
    <col min="2056" max="2056" width="10.125" style="34" customWidth="1"/>
    <col min="2057" max="2057" width="1.625" style="34" customWidth="1"/>
    <col min="2058" max="2066" width="7.25" style="34" customWidth="1"/>
    <col min="2067" max="2304" width="10.625" style="34"/>
    <col min="2305" max="2305" width="1.125" style="34" customWidth="1"/>
    <col min="2306" max="2306" width="10.625" style="34"/>
    <col min="2307" max="2307" width="16.875" style="34" customWidth="1"/>
    <col min="2308" max="2308" width="10.625" style="34"/>
    <col min="2309" max="2309" width="15.25" style="34" customWidth="1"/>
    <col min="2310" max="2310" width="10.625" style="34"/>
    <col min="2311" max="2311" width="30.375" style="34" bestFit="1" customWidth="1"/>
    <col min="2312" max="2312" width="10.125" style="34" customWidth="1"/>
    <col min="2313" max="2313" width="1.625" style="34" customWidth="1"/>
    <col min="2314" max="2322" width="7.25" style="34" customWidth="1"/>
    <col min="2323" max="2560" width="10.625" style="34"/>
    <col min="2561" max="2561" width="1.125" style="34" customWidth="1"/>
    <col min="2562" max="2562" width="10.625" style="34"/>
    <col min="2563" max="2563" width="16.875" style="34" customWidth="1"/>
    <col min="2564" max="2564" width="10.625" style="34"/>
    <col min="2565" max="2565" width="15.25" style="34" customWidth="1"/>
    <col min="2566" max="2566" width="10.625" style="34"/>
    <col min="2567" max="2567" width="30.375" style="34" bestFit="1" customWidth="1"/>
    <col min="2568" max="2568" width="10.125" style="34" customWidth="1"/>
    <col min="2569" max="2569" width="1.625" style="34" customWidth="1"/>
    <col min="2570" max="2578" width="7.25" style="34" customWidth="1"/>
    <col min="2579" max="2816" width="10.625" style="34"/>
    <col min="2817" max="2817" width="1.125" style="34" customWidth="1"/>
    <col min="2818" max="2818" width="10.625" style="34"/>
    <col min="2819" max="2819" width="16.875" style="34" customWidth="1"/>
    <col min="2820" max="2820" width="10.625" style="34"/>
    <col min="2821" max="2821" width="15.25" style="34" customWidth="1"/>
    <col min="2822" max="2822" width="10.625" style="34"/>
    <col min="2823" max="2823" width="30.375" style="34" bestFit="1" customWidth="1"/>
    <col min="2824" max="2824" width="10.125" style="34" customWidth="1"/>
    <col min="2825" max="2825" width="1.625" style="34" customWidth="1"/>
    <col min="2826" max="2834" width="7.25" style="34" customWidth="1"/>
    <col min="2835" max="3072" width="10.625" style="34"/>
    <col min="3073" max="3073" width="1.125" style="34" customWidth="1"/>
    <col min="3074" max="3074" width="10.625" style="34"/>
    <col min="3075" max="3075" width="16.875" style="34" customWidth="1"/>
    <col min="3076" max="3076" width="10.625" style="34"/>
    <col min="3077" max="3077" width="15.25" style="34" customWidth="1"/>
    <col min="3078" max="3078" width="10.625" style="34"/>
    <col min="3079" max="3079" width="30.375" style="34" bestFit="1" customWidth="1"/>
    <col min="3080" max="3080" width="10.125" style="34" customWidth="1"/>
    <col min="3081" max="3081" width="1.625" style="34" customWidth="1"/>
    <col min="3082" max="3090" width="7.25" style="34" customWidth="1"/>
    <col min="3091" max="3328" width="10.625" style="34"/>
    <col min="3329" max="3329" width="1.125" style="34" customWidth="1"/>
    <col min="3330" max="3330" width="10.625" style="34"/>
    <col min="3331" max="3331" width="16.875" style="34" customWidth="1"/>
    <col min="3332" max="3332" width="10.625" style="34"/>
    <col min="3333" max="3333" width="15.25" style="34" customWidth="1"/>
    <col min="3334" max="3334" width="10.625" style="34"/>
    <col min="3335" max="3335" width="30.375" style="34" bestFit="1" customWidth="1"/>
    <col min="3336" max="3336" width="10.125" style="34" customWidth="1"/>
    <col min="3337" max="3337" width="1.625" style="34" customWidth="1"/>
    <col min="3338" max="3346" width="7.25" style="34" customWidth="1"/>
    <col min="3347" max="3584" width="10.625" style="34"/>
    <col min="3585" max="3585" width="1.125" style="34" customWidth="1"/>
    <col min="3586" max="3586" width="10.625" style="34"/>
    <col min="3587" max="3587" width="16.875" style="34" customWidth="1"/>
    <col min="3588" max="3588" width="10.625" style="34"/>
    <col min="3589" max="3589" width="15.25" style="34" customWidth="1"/>
    <col min="3590" max="3590" width="10.625" style="34"/>
    <col min="3591" max="3591" width="30.375" style="34" bestFit="1" customWidth="1"/>
    <col min="3592" max="3592" width="10.125" style="34" customWidth="1"/>
    <col min="3593" max="3593" width="1.625" style="34" customWidth="1"/>
    <col min="3594" max="3602" width="7.25" style="34" customWidth="1"/>
    <col min="3603" max="3840" width="10.625" style="34"/>
    <col min="3841" max="3841" width="1.125" style="34" customWidth="1"/>
    <col min="3842" max="3842" width="10.625" style="34"/>
    <col min="3843" max="3843" width="16.875" style="34" customWidth="1"/>
    <col min="3844" max="3844" width="10.625" style="34"/>
    <col min="3845" max="3845" width="15.25" style="34" customWidth="1"/>
    <col min="3846" max="3846" width="10.625" style="34"/>
    <col min="3847" max="3847" width="30.375" style="34" bestFit="1" customWidth="1"/>
    <col min="3848" max="3848" width="10.125" style="34" customWidth="1"/>
    <col min="3849" max="3849" width="1.625" style="34" customWidth="1"/>
    <col min="3850" max="3858" width="7.25" style="34" customWidth="1"/>
    <col min="3859" max="4096" width="10.625" style="34"/>
    <col min="4097" max="4097" width="1.125" style="34" customWidth="1"/>
    <col min="4098" max="4098" width="10.625" style="34"/>
    <col min="4099" max="4099" width="16.875" style="34" customWidth="1"/>
    <col min="4100" max="4100" width="10.625" style="34"/>
    <col min="4101" max="4101" width="15.25" style="34" customWidth="1"/>
    <col min="4102" max="4102" width="10.625" style="34"/>
    <col min="4103" max="4103" width="30.375" style="34" bestFit="1" customWidth="1"/>
    <col min="4104" max="4104" width="10.125" style="34" customWidth="1"/>
    <col min="4105" max="4105" width="1.625" style="34" customWidth="1"/>
    <col min="4106" max="4114" width="7.25" style="34" customWidth="1"/>
    <col min="4115" max="4352" width="10.625" style="34"/>
    <col min="4353" max="4353" width="1.125" style="34" customWidth="1"/>
    <col min="4354" max="4354" width="10.625" style="34"/>
    <col min="4355" max="4355" width="16.875" style="34" customWidth="1"/>
    <col min="4356" max="4356" width="10.625" style="34"/>
    <col min="4357" max="4357" width="15.25" style="34" customWidth="1"/>
    <col min="4358" max="4358" width="10.625" style="34"/>
    <col min="4359" max="4359" width="30.375" style="34" bestFit="1" customWidth="1"/>
    <col min="4360" max="4360" width="10.125" style="34" customWidth="1"/>
    <col min="4361" max="4361" width="1.625" style="34" customWidth="1"/>
    <col min="4362" max="4370" width="7.25" style="34" customWidth="1"/>
    <col min="4371" max="4608" width="10.625" style="34"/>
    <col min="4609" max="4609" width="1.125" style="34" customWidth="1"/>
    <col min="4610" max="4610" width="10.625" style="34"/>
    <col min="4611" max="4611" width="16.875" style="34" customWidth="1"/>
    <col min="4612" max="4612" width="10.625" style="34"/>
    <col min="4613" max="4613" width="15.25" style="34" customWidth="1"/>
    <col min="4614" max="4614" width="10.625" style="34"/>
    <col min="4615" max="4615" width="30.375" style="34" bestFit="1" customWidth="1"/>
    <col min="4616" max="4616" width="10.125" style="34" customWidth="1"/>
    <col min="4617" max="4617" width="1.625" style="34" customWidth="1"/>
    <col min="4618" max="4626" width="7.25" style="34" customWidth="1"/>
    <col min="4627" max="4864" width="10.625" style="34"/>
    <col min="4865" max="4865" width="1.125" style="34" customWidth="1"/>
    <col min="4866" max="4866" width="10.625" style="34"/>
    <col min="4867" max="4867" width="16.875" style="34" customWidth="1"/>
    <col min="4868" max="4868" width="10.625" style="34"/>
    <col min="4869" max="4869" width="15.25" style="34" customWidth="1"/>
    <col min="4870" max="4870" width="10.625" style="34"/>
    <col min="4871" max="4871" width="30.375" style="34" bestFit="1" customWidth="1"/>
    <col min="4872" max="4872" width="10.125" style="34" customWidth="1"/>
    <col min="4873" max="4873" width="1.625" style="34" customWidth="1"/>
    <col min="4874" max="4882" width="7.25" style="34" customWidth="1"/>
    <col min="4883" max="5120" width="10.625" style="34"/>
    <col min="5121" max="5121" width="1.125" style="34" customWidth="1"/>
    <col min="5122" max="5122" width="10.625" style="34"/>
    <col min="5123" max="5123" width="16.875" style="34" customWidth="1"/>
    <col min="5124" max="5124" width="10.625" style="34"/>
    <col min="5125" max="5125" width="15.25" style="34" customWidth="1"/>
    <col min="5126" max="5126" width="10.625" style="34"/>
    <col min="5127" max="5127" width="30.375" style="34" bestFit="1" customWidth="1"/>
    <col min="5128" max="5128" width="10.125" style="34" customWidth="1"/>
    <col min="5129" max="5129" width="1.625" style="34" customWidth="1"/>
    <col min="5130" max="5138" width="7.25" style="34" customWidth="1"/>
    <col min="5139" max="5376" width="10.625" style="34"/>
    <col min="5377" max="5377" width="1.125" style="34" customWidth="1"/>
    <col min="5378" max="5378" width="10.625" style="34"/>
    <col min="5379" max="5379" width="16.875" style="34" customWidth="1"/>
    <col min="5380" max="5380" width="10.625" style="34"/>
    <col min="5381" max="5381" width="15.25" style="34" customWidth="1"/>
    <col min="5382" max="5382" width="10.625" style="34"/>
    <col min="5383" max="5383" width="30.375" style="34" bestFit="1" customWidth="1"/>
    <col min="5384" max="5384" width="10.125" style="34" customWidth="1"/>
    <col min="5385" max="5385" width="1.625" style="34" customWidth="1"/>
    <col min="5386" max="5394" width="7.25" style="34" customWidth="1"/>
    <col min="5395" max="5632" width="10.625" style="34"/>
    <col min="5633" max="5633" width="1.125" style="34" customWidth="1"/>
    <col min="5634" max="5634" width="10.625" style="34"/>
    <col min="5635" max="5635" width="16.875" style="34" customWidth="1"/>
    <col min="5636" max="5636" width="10.625" style="34"/>
    <col min="5637" max="5637" width="15.25" style="34" customWidth="1"/>
    <col min="5638" max="5638" width="10.625" style="34"/>
    <col min="5639" max="5639" width="30.375" style="34" bestFit="1" customWidth="1"/>
    <col min="5640" max="5640" width="10.125" style="34" customWidth="1"/>
    <col min="5641" max="5641" width="1.625" style="34" customWidth="1"/>
    <col min="5642" max="5650" width="7.25" style="34" customWidth="1"/>
    <col min="5651" max="5888" width="10.625" style="34"/>
    <col min="5889" max="5889" width="1.125" style="34" customWidth="1"/>
    <col min="5890" max="5890" width="10.625" style="34"/>
    <col min="5891" max="5891" width="16.875" style="34" customWidth="1"/>
    <col min="5892" max="5892" width="10.625" style="34"/>
    <col min="5893" max="5893" width="15.25" style="34" customWidth="1"/>
    <col min="5894" max="5894" width="10.625" style="34"/>
    <col min="5895" max="5895" width="30.375" style="34" bestFit="1" customWidth="1"/>
    <col min="5896" max="5896" width="10.125" style="34" customWidth="1"/>
    <col min="5897" max="5897" width="1.625" style="34" customWidth="1"/>
    <col min="5898" max="5906" width="7.25" style="34" customWidth="1"/>
    <col min="5907" max="6144" width="10.625" style="34"/>
    <col min="6145" max="6145" width="1.125" style="34" customWidth="1"/>
    <col min="6146" max="6146" width="10.625" style="34"/>
    <col min="6147" max="6147" width="16.875" style="34" customWidth="1"/>
    <col min="6148" max="6148" width="10.625" style="34"/>
    <col min="6149" max="6149" width="15.25" style="34" customWidth="1"/>
    <col min="6150" max="6150" width="10.625" style="34"/>
    <col min="6151" max="6151" width="30.375" style="34" bestFit="1" customWidth="1"/>
    <col min="6152" max="6152" width="10.125" style="34" customWidth="1"/>
    <col min="6153" max="6153" width="1.625" style="34" customWidth="1"/>
    <col min="6154" max="6162" width="7.25" style="34" customWidth="1"/>
    <col min="6163" max="6400" width="10.625" style="34"/>
    <col min="6401" max="6401" width="1.125" style="34" customWidth="1"/>
    <col min="6402" max="6402" width="10.625" style="34"/>
    <col min="6403" max="6403" width="16.875" style="34" customWidth="1"/>
    <col min="6404" max="6404" width="10.625" style="34"/>
    <col min="6405" max="6405" width="15.25" style="34" customWidth="1"/>
    <col min="6406" max="6406" width="10.625" style="34"/>
    <col min="6407" max="6407" width="30.375" style="34" bestFit="1" customWidth="1"/>
    <col min="6408" max="6408" width="10.125" style="34" customWidth="1"/>
    <col min="6409" max="6409" width="1.625" style="34" customWidth="1"/>
    <col min="6410" max="6418" width="7.25" style="34" customWidth="1"/>
    <col min="6419" max="6656" width="10.625" style="34"/>
    <col min="6657" max="6657" width="1.125" style="34" customWidth="1"/>
    <col min="6658" max="6658" width="10.625" style="34"/>
    <col min="6659" max="6659" width="16.875" style="34" customWidth="1"/>
    <col min="6660" max="6660" width="10.625" style="34"/>
    <col min="6661" max="6661" width="15.25" style="34" customWidth="1"/>
    <col min="6662" max="6662" width="10.625" style="34"/>
    <col min="6663" max="6663" width="30.375" style="34" bestFit="1" customWidth="1"/>
    <col min="6664" max="6664" width="10.125" style="34" customWidth="1"/>
    <col min="6665" max="6665" width="1.625" style="34" customWidth="1"/>
    <col min="6666" max="6674" width="7.25" style="34" customWidth="1"/>
    <col min="6675" max="6912" width="10.625" style="34"/>
    <col min="6913" max="6913" width="1.125" style="34" customWidth="1"/>
    <col min="6914" max="6914" width="10.625" style="34"/>
    <col min="6915" max="6915" width="16.875" style="34" customWidth="1"/>
    <col min="6916" max="6916" width="10.625" style="34"/>
    <col min="6917" max="6917" width="15.25" style="34" customWidth="1"/>
    <col min="6918" max="6918" width="10.625" style="34"/>
    <col min="6919" max="6919" width="30.375" style="34" bestFit="1" customWidth="1"/>
    <col min="6920" max="6920" width="10.125" style="34" customWidth="1"/>
    <col min="6921" max="6921" width="1.625" style="34" customWidth="1"/>
    <col min="6922" max="6930" width="7.25" style="34" customWidth="1"/>
    <col min="6931" max="7168" width="10.625" style="34"/>
    <col min="7169" max="7169" width="1.125" style="34" customWidth="1"/>
    <col min="7170" max="7170" width="10.625" style="34"/>
    <col min="7171" max="7171" width="16.875" style="34" customWidth="1"/>
    <col min="7172" max="7172" width="10.625" style="34"/>
    <col min="7173" max="7173" width="15.25" style="34" customWidth="1"/>
    <col min="7174" max="7174" width="10.625" style="34"/>
    <col min="7175" max="7175" width="30.375" style="34" bestFit="1" customWidth="1"/>
    <col min="7176" max="7176" width="10.125" style="34" customWidth="1"/>
    <col min="7177" max="7177" width="1.625" style="34" customWidth="1"/>
    <col min="7178" max="7186" width="7.25" style="34" customWidth="1"/>
    <col min="7187" max="7424" width="10.625" style="34"/>
    <col min="7425" max="7425" width="1.125" style="34" customWidth="1"/>
    <col min="7426" max="7426" width="10.625" style="34"/>
    <col min="7427" max="7427" width="16.875" style="34" customWidth="1"/>
    <col min="7428" max="7428" width="10.625" style="34"/>
    <col min="7429" max="7429" width="15.25" style="34" customWidth="1"/>
    <col min="7430" max="7430" width="10.625" style="34"/>
    <col min="7431" max="7431" width="30.375" style="34" bestFit="1" customWidth="1"/>
    <col min="7432" max="7432" width="10.125" style="34" customWidth="1"/>
    <col min="7433" max="7433" width="1.625" style="34" customWidth="1"/>
    <col min="7434" max="7442" width="7.25" style="34" customWidth="1"/>
    <col min="7443" max="7680" width="10.625" style="34"/>
    <col min="7681" max="7681" width="1.125" style="34" customWidth="1"/>
    <col min="7682" max="7682" width="10.625" style="34"/>
    <col min="7683" max="7683" width="16.875" style="34" customWidth="1"/>
    <col min="7684" max="7684" width="10.625" style="34"/>
    <col min="7685" max="7685" width="15.25" style="34" customWidth="1"/>
    <col min="7686" max="7686" width="10.625" style="34"/>
    <col min="7687" max="7687" width="30.375" style="34" bestFit="1" customWidth="1"/>
    <col min="7688" max="7688" width="10.125" style="34" customWidth="1"/>
    <col min="7689" max="7689" width="1.625" style="34" customWidth="1"/>
    <col min="7690" max="7698" width="7.25" style="34" customWidth="1"/>
    <col min="7699" max="7936" width="10.625" style="34"/>
    <col min="7937" max="7937" width="1.125" style="34" customWidth="1"/>
    <col min="7938" max="7938" width="10.625" style="34"/>
    <col min="7939" max="7939" width="16.875" style="34" customWidth="1"/>
    <col min="7940" max="7940" width="10.625" style="34"/>
    <col min="7941" max="7941" width="15.25" style="34" customWidth="1"/>
    <col min="7942" max="7942" width="10.625" style="34"/>
    <col min="7943" max="7943" width="30.375" style="34" bestFit="1" customWidth="1"/>
    <col min="7944" max="7944" width="10.125" style="34" customWidth="1"/>
    <col min="7945" max="7945" width="1.625" style="34" customWidth="1"/>
    <col min="7946" max="7954" width="7.25" style="34" customWidth="1"/>
    <col min="7955" max="8192" width="10.625" style="34"/>
    <col min="8193" max="8193" width="1.125" style="34" customWidth="1"/>
    <col min="8194" max="8194" width="10.625" style="34"/>
    <col min="8195" max="8195" width="16.875" style="34" customWidth="1"/>
    <col min="8196" max="8196" width="10.625" style="34"/>
    <col min="8197" max="8197" width="15.25" style="34" customWidth="1"/>
    <col min="8198" max="8198" width="10.625" style="34"/>
    <col min="8199" max="8199" width="30.375" style="34" bestFit="1" customWidth="1"/>
    <col min="8200" max="8200" width="10.125" style="34" customWidth="1"/>
    <col min="8201" max="8201" width="1.625" style="34" customWidth="1"/>
    <col min="8202" max="8210" width="7.25" style="34" customWidth="1"/>
    <col min="8211" max="8448" width="10.625" style="34"/>
    <col min="8449" max="8449" width="1.125" style="34" customWidth="1"/>
    <col min="8450" max="8450" width="10.625" style="34"/>
    <col min="8451" max="8451" width="16.875" style="34" customWidth="1"/>
    <col min="8452" max="8452" width="10.625" style="34"/>
    <col min="8453" max="8453" width="15.25" style="34" customWidth="1"/>
    <col min="8454" max="8454" width="10.625" style="34"/>
    <col min="8455" max="8455" width="30.375" style="34" bestFit="1" customWidth="1"/>
    <col min="8456" max="8456" width="10.125" style="34" customWidth="1"/>
    <col min="8457" max="8457" width="1.625" style="34" customWidth="1"/>
    <col min="8458" max="8466" width="7.25" style="34" customWidth="1"/>
    <col min="8467" max="8704" width="10.625" style="34"/>
    <col min="8705" max="8705" width="1.125" style="34" customWidth="1"/>
    <col min="8706" max="8706" width="10.625" style="34"/>
    <col min="8707" max="8707" width="16.875" style="34" customWidth="1"/>
    <col min="8708" max="8708" width="10.625" style="34"/>
    <col min="8709" max="8709" width="15.25" style="34" customWidth="1"/>
    <col min="8710" max="8710" width="10.625" style="34"/>
    <col min="8711" max="8711" width="30.375" style="34" bestFit="1" customWidth="1"/>
    <col min="8712" max="8712" width="10.125" style="34" customWidth="1"/>
    <col min="8713" max="8713" width="1.625" style="34" customWidth="1"/>
    <col min="8714" max="8722" width="7.25" style="34" customWidth="1"/>
    <col min="8723" max="8960" width="10.625" style="34"/>
    <col min="8961" max="8961" width="1.125" style="34" customWidth="1"/>
    <col min="8962" max="8962" width="10.625" style="34"/>
    <col min="8963" max="8963" width="16.875" style="34" customWidth="1"/>
    <col min="8964" max="8964" width="10.625" style="34"/>
    <col min="8965" max="8965" width="15.25" style="34" customWidth="1"/>
    <col min="8966" max="8966" width="10.625" style="34"/>
    <col min="8967" max="8967" width="30.375" style="34" bestFit="1" customWidth="1"/>
    <col min="8968" max="8968" width="10.125" style="34" customWidth="1"/>
    <col min="8969" max="8969" width="1.625" style="34" customWidth="1"/>
    <col min="8970" max="8978" width="7.25" style="34" customWidth="1"/>
    <col min="8979" max="9216" width="10.625" style="34"/>
    <col min="9217" max="9217" width="1.125" style="34" customWidth="1"/>
    <col min="9218" max="9218" width="10.625" style="34"/>
    <col min="9219" max="9219" width="16.875" style="34" customWidth="1"/>
    <col min="9220" max="9220" width="10.625" style="34"/>
    <col min="9221" max="9221" width="15.25" style="34" customWidth="1"/>
    <col min="9222" max="9222" width="10.625" style="34"/>
    <col min="9223" max="9223" width="30.375" style="34" bestFit="1" customWidth="1"/>
    <col min="9224" max="9224" width="10.125" style="34" customWidth="1"/>
    <col min="9225" max="9225" width="1.625" style="34" customWidth="1"/>
    <col min="9226" max="9234" width="7.25" style="34" customWidth="1"/>
    <col min="9235" max="9472" width="10.625" style="34"/>
    <col min="9473" max="9473" width="1.125" style="34" customWidth="1"/>
    <col min="9474" max="9474" width="10.625" style="34"/>
    <col min="9475" max="9475" width="16.875" style="34" customWidth="1"/>
    <col min="9476" max="9476" width="10.625" style="34"/>
    <col min="9477" max="9477" width="15.25" style="34" customWidth="1"/>
    <col min="9478" max="9478" width="10.625" style="34"/>
    <col min="9479" max="9479" width="30.375" style="34" bestFit="1" customWidth="1"/>
    <col min="9480" max="9480" width="10.125" style="34" customWidth="1"/>
    <col min="9481" max="9481" width="1.625" style="34" customWidth="1"/>
    <col min="9482" max="9490" width="7.25" style="34" customWidth="1"/>
    <col min="9491" max="9728" width="10.625" style="34"/>
    <col min="9729" max="9729" width="1.125" style="34" customWidth="1"/>
    <col min="9730" max="9730" width="10.625" style="34"/>
    <col min="9731" max="9731" width="16.875" style="34" customWidth="1"/>
    <col min="9732" max="9732" width="10.625" style="34"/>
    <col min="9733" max="9733" width="15.25" style="34" customWidth="1"/>
    <col min="9734" max="9734" width="10.625" style="34"/>
    <col min="9735" max="9735" width="30.375" style="34" bestFit="1" customWidth="1"/>
    <col min="9736" max="9736" width="10.125" style="34" customWidth="1"/>
    <col min="9737" max="9737" width="1.625" style="34" customWidth="1"/>
    <col min="9738" max="9746" width="7.25" style="34" customWidth="1"/>
    <col min="9747" max="9984" width="10.625" style="34"/>
    <col min="9985" max="9985" width="1.125" style="34" customWidth="1"/>
    <col min="9986" max="9986" width="10.625" style="34"/>
    <col min="9987" max="9987" width="16.875" style="34" customWidth="1"/>
    <col min="9988" max="9988" width="10.625" style="34"/>
    <col min="9989" max="9989" width="15.25" style="34" customWidth="1"/>
    <col min="9990" max="9990" width="10.625" style="34"/>
    <col min="9991" max="9991" width="30.375" style="34" bestFit="1" customWidth="1"/>
    <col min="9992" max="9992" width="10.125" style="34" customWidth="1"/>
    <col min="9993" max="9993" width="1.625" style="34" customWidth="1"/>
    <col min="9994" max="10002" width="7.25" style="34" customWidth="1"/>
    <col min="10003" max="10240" width="10.625" style="34"/>
    <col min="10241" max="10241" width="1.125" style="34" customWidth="1"/>
    <col min="10242" max="10242" width="10.625" style="34"/>
    <col min="10243" max="10243" width="16.875" style="34" customWidth="1"/>
    <col min="10244" max="10244" width="10.625" style="34"/>
    <col min="10245" max="10245" width="15.25" style="34" customWidth="1"/>
    <col min="10246" max="10246" width="10.625" style="34"/>
    <col min="10247" max="10247" width="30.375" style="34" bestFit="1" customWidth="1"/>
    <col min="10248" max="10248" width="10.125" style="34" customWidth="1"/>
    <col min="10249" max="10249" width="1.625" style="34" customWidth="1"/>
    <col min="10250" max="10258" width="7.25" style="34" customWidth="1"/>
    <col min="10259" max="10496" width="10.625" style="34"/>
    <col min="10497" max="10497" width="1.125" style="34" customWidth="1"/>
    <col min="10498" max="10498" width="10.625" style="34"/>
    <col min="10499" max="10499" width="16.875" style="34" customWidth="1"/>
    <col min="10500" max="10500" width="10.625" style="34"/>
    <col min="10501" max="10501" width="15.25" style="34" customWidth="1"/>
    <col min="10502" max="10502" width="10.625" style="34"/>
    <col min="10503" max="10503" width="30.375" style="34" bestFit="1" customWidth="1"/>
    <col min="10504" max="10504" width="10.125" style="34" customWidth="1"/>
    <col min="10505" max="10505" width="1.625" style="34" customWidth="1"/>
    <col min="10506" max="10514" width="7.25" style="34" customWidth="1"/>
    <col min="10515" max="10752" width="10.625" style="34"/>
    <col min="10753" max="10753" width="1.125" style="34" customWidth="1"/>
    <col min="10754" max="10754" width="10.625" style="34"/>
    <col min="10755" max="10755" width="16.875" style="34" customWidth="1"/>
    <col min="10756" max="10756" width="10.625" style="34"/>
    <col min="10757" max="10757" width="15.25" style="34" customWidth="1"/>
    <col min="10758" max="10758" width="10.625" style="34"/>
    <col min="10759" max="10759" width="30.375" style="34" bestFit="1" customWidth="1"/>
    <col min="10760" max="10760" width="10.125" style="34" customWidth="1"/>
    <col min="10761" max="10761" width="1.625" style="34" customWidth="1"/>
    <col min="10762" max="10770" width="7.25" style="34" customWidth="1"/>
    <col min="10771" max="11008" width="10.625" style="34"/>
    <col min="11009" max="11009" width="1.125" style="34" customWidth="1"/>
    <col min="11010" max="11010" width="10.625" style="34"/>
    <col min="11011" max="11011" width="16.875" style="34" customWidth="1"/>
    <col min="11012" max="11012" width="10.625" style="34"/>
    <col min="11013" max="11013" width="15.25" style="34" customWidth="1"/>
    <col min="11014" max="11014" width="10.625" style="34"/>
    <col min="11015" max="11015" width="30.375" style="34" bestFit="1" customWidth="1"/>
    <col min="11016" max="11016" width="10.125" style="34" customWidth="1"/>
    <col min="11017" max="11017" width="1.625" style="34" customWidth="1"/>
    <col min="11018" max="11026" width="7.25" style="34" customWidth="1"/>
    <col min="11027" max="11264" width="10.625" style="34"/>
    <col min="11265" max="11265" width="1.125" style="34" customWidth="1"/>
    <col min="11266" max="11266" width="10.625" style="34"/>
    <col min="11267" max="11267" width="16.875" style="34" customWidth="1"/>
    <col min="11268" max="11268" width="10.625" style="34"/>
    <col min="11269" max="11269" width="15.25" style="34" customWidth="1"/>
    <col min="11270" max="11270" width="10.625" style="34"/>
    <col min="11271" max="11271" width="30.375" style="34" bestFit="1" customWidth="1"/>
    <col min="11272" max="11272" width="10.125" style="34" customWidth="1"/>
    <col min="11273" max="11273" width="1.625" style="34" customWidth="1"/>
    <col min="11274" max="11282" width="7.25" style="34" customWidth="1"/>
    <col min="11283" max="11520" width="10.625" style="34"/>
    <col min="11521" max="11521" width="1.125" style="34" customWidth="1"/>
    <col min="11522" max="11522" width="10.625" style="34"/>
    <col min="11523" max="11523" width="16.875" style="34" customWidth="1"/>
    <col min="11524" max="11524" width="10.625" style="34"/>
    <col min="11525" max="11525" width="15.25" style="34" customWidth="1"/>
    <col min="11526" max="11526" width="10.625" style="34"/>
    <col min="11527" max="11527" width="30.375" style="34" bestFit="1" customWidth="1"/>
    <col min="11528" max="11528" width="10.125" style="34" customWidth="1"/>
    <col min="11529" max="11529" width="1.625" style="34" customWidth="1"/>
    <col min="11530" max="11538" width="7.25" style="34" customWidth="1"/>
    <col min="11539" max="11776" width="10.625" style="34"/>
    <col min="11777" max="11777" width="1.125" style="34" customWidth="1"/>
    <col min="11778" max="11778" width="10.625" style="34"/>
    <col min="11779" max="11779" width="16.875" style="34" customWidth="1"/>
    <col min="11780" max="11780" width="10.625" style="34"/>
    <col min="11781" max="11781" width="15.25" style="34" customWidth="1"/>
    <col min="11782" max="11782" width="10.625" style="34"/>
    <col min="11783" max="11783" width="30.375" style="34" bestFit="1" customWidth="1"/>
    <col min="11784" max="11784" width="10.125" style="34" customWidth="1"/>
    <col min="11785" max="11785" width="1.625" style="34" customWidth="1"/>
    <col min="11786" max="11794" width="7.25" style="34" customWidth="1"/>
    <col min="11795" max="12032" width="10.625" style="34"/>
    <col min="12033" max="12033" width="1.125" style="34" customWidth="1"/>
    <col min="12034" max="12034" width="10.625" style="34"/>
    <col min="12035" max="12035" width="16.875" style="34" customWidth="1"/>
    <col min="12036" max="12036" width="10.625" style="34"/>
    <col min="12037" max="12037" width="15.25" style="34" customWidth="1"/>
    <col min="12038" max="12038" width="10.625" style="34"/>
    <col min="12039" max="12039" width="30.375" style="34" bestFit="1" customWidth="1"/>
    <col min="12040" max="12040" width="10.125" style="34" customWidth="1"/>
    <col min="12041" max="12041" width="1.625" style="34" customWidth="1"/>
    <col min="12042" max="12050" width="7.25" style="34" customWidth="1"/>
    <col min="12051" max="12288" width="10.625" style="34"/>
    <col min="12289" max="12289" width="1.125" style="34" customWidth="1"/>
    <col min="12290" max="12290" width="10.625" style="34"/>
    <col min="12291" max="12291" width="16.875" style="34" customWidth="1"/>
    <col min="12292" max="12292" width="10.625" style="34"/>
    <col min="12293" max="12293" width="15.25" style="34" customWidth="1"/>
    <col min="12294" max="12294" width="10.625" style="34"/>
    <col min="12295" max="12295" width="30.375" style="34" bestFit="1" customWidth="1"/>
    <col min="12296" max="12296" width="10.125" style="34" customWidth="1"/>
    <col min="12297" max="12297" width="1.625" style="34" customWidth="1"/>
    <col min="12298" max="12306" width="7.25" style="34" customWidth="1"/>
    <col min="12307" max="12544" width="10.625" style="34"/>
    <col min="12545" max="12545" width="1.125" style="34" customWidth="1"/>
    <col min="12546" max="12546" width="10.625" style="34"/>
    <col min="12547" max="12547" width="16.875" style="34" customWidth="1"/>
    <col min="12548" max="12548" width="10.625" style="34"/>
    <col min="12549" max="12549" width="15.25" style="34" customWidth="1"/>
    <col min="12550" max="12550" width="10.625" style="34"/>
    <col min="12551" max="12551" width="30.375" style="34" bestFit="1" customWidth="1"/>
    <col min="12552" max="12552" width="10.125" style="34" customWidth="1"/>
    <col min="12553" max="12553" width="1.625" style="34" customWidth="1"/>
    <col min="12554" max="12562" width="7.25" style="34" customWidth="1"/>
    <col min="12563" max="12800" width="10.625" style="34"/>
    <col min="12801" max="12801" width="1.125" style="34" customWidth="1"/>
    <col min="12802" max="12802" width="10.625" style="34"/>
    <col min="12803" max="12803" width="16.875" style="34" customWidth="1"/>
    <col min="12804" max="12804" width="10.625" style="34"/>
    <col min="12805" max="12805" width="15.25" style="34" customWidth="1"/>
    <col min="12806" max="12806" width="10.625" style="34"/>
    <col min="12807" max="12807" width="30.375" style="34" bestFit="1" customWidth="1"/>
    <col min="12808" max="12808" width="10.125" style="34" customWidth="1"/>
    <col min="12809" max="12809" width="1.625" style="34" customWidth="1"/>
    <col min="12810" max="12818" width="7.25" style="34" customWidth="1"/>
    <col min="12819" max="13056" width="10.625" style="34"/>
    <col min="13057" max="13057" width="1.125" style="34" customWidth="1"/>
    <col min="13058" max="13058" width="10.625" style="34"/>
    <col min="13059" max="13059" width="16.875" style="34" customWidth="1"/>
    <col min="13060" max="13060" width="10.625" style="34"/>
    <col min="13061" max="13061" width="15.25" style="34" customWidth="1"/>
    <col min="13062" max="13062" width="10.625" style="34"/>
    <col min="13063" max="13063" width="30.375" style="34" bestFit="1" customWidth="1"/>
    <col min="13064" max="13064" width="10.125" style="34" customWidth="1"/>
    <col min="13065" max="13065" width="1.625" style="34" customWidth="1"/>
    <col min="13066" max="13074" width="7.25" style="34" customWidth="1"/>
    <col min="13075" max="13312" width="10.625" style="34"/>
    <col min="13313" max="13313" width="1.125" style="34" customWidth="1"/>
    <col min="13314" max="13314" width="10.625" style="34"/>
    <col min="13315" max="13315" width="16.875" style="34" customWidth="1"/>
    <col min="13316" max="13316" width="10.625" style="34"/>
    <col min="13317" max="13317" width="15.25" style="34" customWidth="1"/>
    <col min="13318" max="13318" width="10.625" style="34"/>
    <col min="13319" max="13319" width="30.375" style="34" bestFit="1" customWidth="1"/>
    <col min="13320" max="13320" width="10.125" style="34" customWidth="1"/>
    <col min="13321" max="13321" width="1.625" style="34" customWidth="1"/>
    <col min="13322" max="13330" width="7.25" style="34" customWidth="1"/>
    <col min="13331" max="13568" width="10.625" style="34"/>
    <col min="13569" max="13569" width="1.125" style="34" customWidth="1"/>
    <col min="13570" max="13570" width="10.625" style="34"/>
    <col min="13571" max="13571" width="16.875" style="34" customWidth="1"/>
    <col min="13572" max="13572" width="10.625" style="34"/>
    <col min="13573" max="13573" width="15.25" style="34" customWidth="1"/>
    <col min="13574" max="13574" width="10.625" style="34"/>
    <col min="13575" max="13575" width="30.375" style="34" bestFit="1" customWidth="1"/>
    <col min="13576" max="13576" width="10.125" style="34" customWidth="1"/>
    <col min="13577" max="13577" width="1.625" style="34" customWidth="1"/>
    <col min="13578" max="13586" width="7.25" style="34" customWidth="1"/>
    <col min="13587" max="13824" width="10.625" style="34"/>
    <col min="13825" max="13825" width="1.125" style="34" customWidth="1"/>
    <col min="13826" max="13826" width="10.625" style="34"/>
    <col min="13827" max="13827" width="16.875" style="34" customWidth="1"/>
    <col min="13828" max="13828" width="10.625" style="34"/>
    <col min="13829" max="13829" width="15.25" style="34" customWidth="1"/>
    <col min="13830" max="13830" width="10.625" style="34"/>
    <col min="13831" max="13831" width="30.375" style="34" bestFit="1" customWidth="1"/>
    <col min="13832" max="13832" width="10.125" style="34" customWidth="1"/>
    <col min="13833" max="13833" width="1.625" style="34" customWidth="1"/>
    <col min="13834" max="13842" width="7.25" style="34" customWidth="1"/>
    <col min="13843" max="14080" width="10.625" style="34"/>
    <col min="14081" max="14081" width="1.125" style="34" customWidth="1"/>
    <col min="14082" max="14082" width="10.625" style="34"/>
    <col min="14083" max="14083" width="16.875" style="34" customWidth="1"/>
    <col min="14084" max="14084" width="10.625" style="34"/>
    <col min="14085" max="14085" width="15.25" style="34" customWidth="1"/>
    <col min="14086" max="14086" width="10.625" style="34"/>
    <col min="14087" max="14087" width="30.375" style="34" bestFit="1" customWidth="1"/>
    <col min="14088" max="14088" width="10.125" style="34" customWidth="1"/>
    <col min="14089" max="14089" width="1.625" style="34" customWidth="1"/>
    <col min="14090" max="14098" width="7.25" style="34" customWidth="1"/>
    <col min="14099" max="14336" width="10.625" style="34"/>
    <col min="14337" max="14337" width="1.125" style="34" customWidth="1"/>
    <col min="14338" max="14338" width="10.625" style="34"/>
    <col min="14339" max="14339" width="16.875" style="34" customWidth="1"/>
    <col min="14340" max="14340" width="10.625" style="34"/>
    <col min="14341" max="14341" width="15.25" style="34" customWidth="1"/>
    <col min="14342" max="14342" width="10.625" style="34"/>
    <col min="14343" max="14343" width="30.375" style="34" bestFit="1" customWidth="1"/>
    <col min="14344" max="14344" width="10.125" style="34" customWidth="1"/>
    <col min="14345" max="14345" width="1.625" style="34" customWidth="1"/>
    <col min="14346" max="14354" width="7.25" style="34" customWidth="1"/>
    <col min="14355" max="14592" width="10.625" style="34"/>
    <col min="14593" max="14593" width="1.125" style="34" customWidth="1"/>
    <col min="14594" max="14594" width="10.625" style="34"/>
    <col min="14595" max="14595" width="16.875" style="34" customWidth="1"/>
    <col min="14596" max="14596" width="10.625" style="34"/>
    <col min="14597" max="14597" width="15.25" style="34" customWidth="1"/>
    <col min="14598" max="14598" width="10.625" style="34"/>
    <col min="14599" max="14599" width="30.375" style="34" bestFit="1" customWidth="1"/>
    <col min="14600" max="14600" width="10.125" style="34" customWidth="1"/>
    <col min="14601" max="14601" width="1.625" style="34" customWidth="1"/>
    <col min="14602" max="14610" width="7.25" style="34" customWidth="1"/>
    <col min="14611" max="14848" width="10.625" style="34"/>
    <col min="14849" max="14849" width="1.125" style="34" customWidth="1"/>
    <col min="14850" max="14850" width="10.625" style="34"/>
    <col min="14851" max="14851" width="16.875" style="34" customWidth="1"/>
    <col min="14852" max="14852" width="10.625" style="34"/>
    <col min="14853" max="14853" width="15.25" style="34" customWidth="1"/>
    <col min="14854" max="14854" width="10.625" style="34"/>
    <col min="14855" max="14855" width="30.375" style="34" bestFit="1" customWidth="1"/>
    <col min="14856" max="14856" width="10.125" style="34" customWidth="1"/>
    <col min="14857" max="14857" width="1.625" style="34" customWidth="1"/>
    <col min="14858" max="14866" width="7.25" style="34" customWidth="1"/>
    <col min="14867" max="15104" width="10.625" style="34"/>
    <col min="15105" max="15105" width="1.125" style="34" customWidth="1"/>
    <col min="15106" max="15106" width="10.625" style="34"/>
    <col min="15107" max="15107" width="16.875" style="34" customWidth="1"/>
    <col min="15108" max="15108" width="10.625" style="34"/>
    <col min="15109" max="15109" width="15.25" style="34" customWidth="1"/>
    <col min="15110" max="15110" width="10.625" style="34"/>
    <col min="15111" max="15111" width="30.375" style="34" bestFit="1" customWidth="1"/>
    <col min="15112" max="15112" width="10.125" style="34" customWidth="1"/>
    <col min="15113" max="15113" width="1.625" style="34" customWidth="1"/>
    <col min="15114" max="15122" width="7.25" style="34" customWidth="1"/>
    <col min="15123" max="15360" width="10.625" style="34"/>
    <col min="15361" max="15361" width="1.125" style="34" customWidth="1"/>
    <col min="15362" max="15362" width="10.625" style="34"/>
    <col min="15363" max="15363" width="16.875" style="34" customWidth="1"/>
    <col min="15364" max="15364" width="10.625" style="34"/>
    <col min="15365" max="15365" width="15.25" style="34" customWidth="1"/>
    <col min="15366" max="15366" width="10.625" style="34"/>
    <col min="15367" max="15367" width="30.375" style="34" bestFit="1" customWidth="1"/>
    <col min="15368" max="15368" width="10.125" style="34" customWidth="1"/>
    <col min="15369" max="15369" width="1.625" style="34" customWidth="1"/>
    <col min="15370" max="15378" width="7.25" style="34" customWidth="1"/>
    <col min="15379" max="15616" width="10.625" style="34"/>
    <col min="15617" max="15617" width="1.125" style="34" customWidth="1"/>
    <col min="15618" max="15618" width="10.625" style="34"/>
    <col min="15619" max="15619" width="16.875" style="34" customWidth="1"/>
    <col min="15620" max="15620" width="10.625" style="34"/>
    <col min="15621" max="15621" width="15.25" style="34" customWidth="1"/>
    <col min="15622" max="15622" width="10.625" style="34"/>
    <col min="15623" max="15623" width="30.375" style="34" bestFit="1" customWidth="1"/>
    <col min="15624" max="15624" width="10.125" style="34" customWidth="1"/>
    <col min="15625" max="15625" width="1.625" style="34" customWidth="1"/>
    <col min="15626" max="15634" width="7.25" style="34" customWidth="1"/>
    <col min="15635" max="15872" width="10.625" style="34"/>
    <col min="15873" max="15873" width="1.125" style="34" customWidth="1"/>
    <col min="15874" max="15874" width="10.625" style="34"/>
    <col min="15875" max="15875" width="16.875" style="34" customWidth="1"/>
    <col min="15876" max="15876" width="10.625" style="34"/>
    <col min="15877" max="15877" width="15.25" style="34" customWidth="1"/>
    <col min="15878" max="15878" width="10.625" style="34"/>
    <col min="15879" max="15879" width="30.375" style="34" bestFit="1" customWidth="1"/>
    <col min="15880" max="15880" width="10.125" style="34" customWidth="1"/>
    <col min="15881" max="15881" width="1.625" style="34" customWidth="1"/>
    <col min="15882" max="15890" width="7.25" style="34" customWidth="1"/>
    <col min="15891" max="16128" width="10.625" style="34"/>
    <col min="16129" max="16129" width="1.125" style="34" customWidth="1"/>
    <col min="16130" max="16130" width="10.625" style="34"/>
    <col min="16131" max="16131" width="16.875" style="34" customWidth="1"/>
    <col min="16132" max="16132" width="10.625" style="34"/>
    <col min="16133" max="16133" width="15.25" style="34" customWidth="1"/>
    <col min="16134" max="16134" width="10.625" style="34"/>
    <col min="16135" max="16135" width="30.375" style="34" bestFit="1" customWidth="1"/>
    <col min="16136" max="16136" width="10.125" style="34" customWidth="1"/>
    <col min="16137" max="16137" width="1.625" style="34" customWidth="1"/>
    <col min="16138" max="16146" width="7.25" style="34" customWidth="1"/>
    <col min="16147" max="16384" width="10.625" style="34"/>
  </cols>
  <sheetData>
    <row r="2" spans="2:18" ht="23">
      <c r="C2" s="267"/>
      <c r="D2" s="267"/>
      <c r="E2" s="267"/>
      <c r="F2" s="268" t="s">
        <v>997</v>
      </c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</row>
    <row r="3" spans="2:18" ht="23">
      <c r="C3" s="267"/>
      <c r="D3" s="267"/>
      <c r="F3" s="268" t="s">
        <v>998</v>
      </c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</row>
    <row r="4" spans="2:18" ht="20">
      <c r="B4" s="353"/>
      <c r="C4" s="354"/>
      <c r="E4" s="355"/>
    </row>
    <row r="5" spans="2:18" ht="24.75" customHeight="1" thickBot="1">
      <c r="B5" s="356" t="s">
        <v>999</v>
      </c>
    </row>
    <row r="6" spans="2:18" ht="31" thickBot="1">
      <c r="B6" s="882" t="s">
        <v>0</v>
      </c>
      <c r="C6" s="358" t="s">
        <v>77</v>
      </c>
      <c r="D6" s="359" t="s">
        <v>365</v>
      </c>
      <c r="E6" s="360" t="s">
        <v>79</v>
      </c>
      <c r="F6" s="360" t="s">
        <v>3</v>
      </c>
      <c r="G6" s="361" t="s">
        <v>4</v>
      </c>
      <c r="H6" s="883" t="s">
        <v>366</v>
      </c>
      <c r="J6" s="884" t="s">
        <v>1000</v>
      </c>
      <c r="K6" s="885" t="s">
        <v>1001</v>
      </c>
      <c r="L6" s="364" t="s">
        <v>1002</v>
      </c>
      <c r="M6" s="364" t="s">
        <v>1003</v>
      </c>
      <c r="N6" s="364" t="s">
        <v>1004</v>
      </c>
      <c r="O6" s="364" t="s">
        <v>1005</v>
      </c>
      <c r="P6" s="364" t="s">
        <v>1006</v>
      </c>
      <c r="Q6" s="364" t="s">
        <v>1007</v>
      </c>
      <c r="R6" s="886" t="s">
        <v>1008</v>
      </c>
    </row>
    <row r="7" spans="2:18" ht="15" customHeight="1">
      <c r="B7" s="365" t="s">
        <v>93</v>
      </c>
      <c r="C7" s="366" t="s">
        <v>1009</v>
      </c>
      <c r="D7" s="367"/>
      <c r="E7" s="367" t="s">
        <v>37</v>
      </c>
      <c r="F7" s="887" t="s">
        <v>499</v>
      </c>
      <c r="G7" s="369" t="s">
        <v>500</v>
      </c>
      <c r="H7" s="888">
        <v>6993.39</v>
      </c>
      <c r="I7" s="371"/>
      <c r="J7" s="889">
        <v>7986.74</v>
      </c>
      <c r="K7" s="890">
        <v>997.82</v>
      </c>
      <c r="L7" s="891">
        <v>1000</v>
      </c>
      <c r="M7" s="892">
        <v>993.35</v>
      </c>
      <c r="N7" s="891">
        <v>997.75</v>
      </c>
      <c r="O7" s="891">
        <v>1000</v>
      </c>
      <c r="P7" s="891">
        <v>1000</v>
      </c>
      <c r="Q7" s="891">
        <v>997.82</v>
      </c>
      <c r="R7" s="893">
        <v>1000</v>
      </c>
    </row>
    <row r="8" spans="2:18" ht="15" customHeight="1">
      <c r="B8" s="374" t="s">
        <v>97</v>
      </c>
      <c r="C8" s="894" t="s">
        <v>1010</v>
      </c>
      <c r="D8" s="895"/>
      <c r="E8" s="895" t="s">
        <v>67</v>
      </c>
      <c r="F8" s="896" t="s">
        <v>494</v>
      </c>
      <c r="G8" s="378" t="s">
        <v>495</v>
      </c>
      <c r="H8" s="897">
        <v>6973.8</v>
      </c>
      <c r="I8" s="371"/>
      <c r="J8" s="898">
        <v>7515.94</v>
      </c>
      <c r="K8" s="899">
        <v>978.21</v>
      </c>
      <c r="L8" s="900">
        <v>1000</v>
      </c>
      <c r="M8" s="900">
        <v>1000</v>
      </c>
      <c r="N8" s="900">
        <v>995.59</v>
      </c>
      <c r="O8" s="900">
        <v>1000</v>
      </c>
      <c r="P8" s="900">
        <v>1000</v>
      </c>
      <c r="Q8" s="901">
        <v>542.14</v>
      </c>
      <c r="R8" s="902">
        <v>1000</v>
      </c>
    </row>
    <row r="9" spans="2:18" ht="15" customHeight="1">
      <c r="B9" s="374" t="s">
        <v>101</v>
      </c>
      <c r="C9" s="903" t="s">
        <v>1011</v>
      </c>
      <c r="D9" s="904"/>
      <c r="E9" s="895" t="s">
        <v>67</v>
      </c>
      <c r="F9" s="896" t="s">
        <v>494</v>
      </c>
      <c r="G9" s="378" t="s">
        <v>495</v>
      </c>
      <c r="H9" s="897">
        <v>6947.31</v>
      </c>
      <c r="I9" s="371"/>
      <c r="J9" s="898">
        <v>7802.19</v>
      </c>
      <c r="K9" s="905">
        <v>854.88</v>
      </c>
      <c r="L9" s="900">
        <v>1000</v>
      </c>
      <c r="M9" s="900">
        <v>1000</v>
      </c>
      <c r="N9" s="900">
        <v>1000</v>
      </c>
      <c r="O9" s="900">
        <v>1000</v>
      </c>
      <c r="P9" s="900">
        <v>953.85</v>
      </c>
      <c r="Q9" s="900">
        <v>1000</v>
      </c>
      <c r="R9" s="902">
        <v>993.46</v>
      </c>
    </row>
    <row r="10" spans="2:18" ht="15" customHeight="1">
      <c r="B10" s="384" t="s">
        <v>105</v>
      </c>
      <c r="C10" s="903" t="s">
        <v>1012</v>
      </c>
      <c r="D10" s="904"/>
      <c r="E10" s="895" t="s">
        <v>67</v>
      </c>
      <c r="F10" s="896" t="s">
        <v>494</v>
      </c>
      <c r="G10" s="378" t="s">
        <v>495</v>
      </c>
      <c r="H10" s="897">
        <v>6932.43</v>
      </c>
      <c r="I10" s="371"/>
      <c r="J10" s="898">
        <v>7831.55</v>
      </c>
      <c r="K10" s="899">
        <v>1000</v>
      </c>
      <c r="L10" s="900">
        <v>1000</v>
      </c>
      <c r="M10" s="900">
        <v>1000</v>
      </c>
      <c r="N10" s="900">
        <v>1000</v>
      </c>
      <c r="O10" s="901">
        <v>899.12</v>
      </c>
      <c r="P10" s="900">
        <v>1000</v>
      </c>
      <c r="Q10" s="900">
        <v>1000</v>
      </c>
      <c r="R10" s="902">
        <v>932.43</v>
      </c>
    </row>
    <row r="11" spans="2:18" ht="15" customHeight="1">
      <c r="B11" s="384" t="s">
        <v>109</v>
      </c>
      <c r="C11" s="903" t="s">
        <v>1013</v>
      </c>
      <c r="D11" s="904"/>
      <c r="E11" s="895" t="s">
        <v>67</v>
      </c>
      <c r="F11" s="896" t="s">
        <v>494</v>
      </c>
      <c r="G11" s="378" t="s">
        <v>495</v>
      </c>
      <c r="H11" s="897">
        <v>6901.31</v>
      </c>
      <c r="I11" s="371"/>
      <c r="J11" s="898">
        <v>7774.41</v>
      </c>
      <c r="K11" s="899">
        <v>1000</v>
      </c>
      <c r="L11" s="900">
        <v>1000</v>
      </c>
      <c r="M11" s="900">
        <v>1000</v>
      </c>
      <c r="N11" s="900">
        <v>1000</v>
      </c>
      <c r="O11" s="900">
        <v>980.43</v>
      </c>
      <c r="P11" s="900">
        <v>920.88</v>
      </c>
      <c r="Q11" s="901">
        <v>873.1</v>
      </c>
      <c r="R11" s="902">
        <v>1000</v>
      </c>
    </row>
    <row r="12" spans="2:18" ht="15" customHeight="1">
      <c r="B12" s="384" t="s">
        <v>112</v>
      </c>
      <c r="C12" s="903" t="s">
        <v>1014</v>
      </c>
      <c r="D12" s="904"/>
      <c r="E12" s="904" t="s">
        <v>64</v>
      </c>
      <c r="F12" s="896" t="s">
        <v>508</v>
      </c>
      <c r="G12" s="378" t="s">
        <v>509</v>
      </c>
      <c r="H12" s="897">
        <v>6567.36</v>
      </c>
      <c r="I12" s="371"/>
      <c r="J12" s="898">
        <v>6963.76</v>
      </c>
      <c r="K12" s="899">
        <v>1000</v>
      </c>
      <c r="L12" s="900">
        <v>571.75</v>
      </c>
      <c r="M12" s="900">
        <v>995.61</v>
      </c>
      <c r="N12" s="900">
        <v>1000</v>
      </c>
      <c r="O12" s="900">
        <v>1000</v>
      </c>
      <c r="P12" s="900">
        <v>1000</v>
      </c>
      <c r="Q12" s="900">
        <v>1000</v>
      </c>
      <c r="R12" s="906">
        <v>396.4</v>
      </c>
    </row>
    <row r="13" spans="2:18" ht="15" customHeight="1">
      <c r="B13" s="384" t="s">
        <v>115</v>
      </c>
      <c r="C13" s="903" t="s">
        <v>1015</v>
      </c>
      <c r="D13" s="904"/>
      <c r="E13" s="895" t="s">
        <v>67</v>
      </c>
      <c r="F13" s="896" t="s">
        <v>494</v>
      </c>
      <c r="G13" s="378" t="s">
        <v>495</v>
      </c>
      <c r="H13" s="897">
        <v>6519.5</v>
      </c>
      <c r="I13" s="371"/>
      <c r="J13" s="898">
        <v>7282.89</v>
      </c>
      <c r="K13" s="899">
        <v>867.26</v>
      </c>
      <c r="L13" s="900">
        <v>1000</v>
      </c>
      <c r="M13" s="900">
        <v>932.43</v>
      </c>
      <c r="N13" s="900">
        <v>857.46</v>
      </c>
      <c r="O13" s="900">
        <v>978.07</v>
      </c>
      <c r="P13" s="900">
        <v>1000</v>
      </c>
      <c r="Q13" s="900">
        <v>884.28</v>
      </c>
      <c r="R13" s="906">
        <v>763.39</v>
      </c>
    </row>
    <row r="14" spans="2:18" ht="15" customHeight="1">
      <c r="B14" s="384" t="s">
        <v>117</v>
      </c>
      <c r="C14" s="903" t="s">
        <v>1016</v>
      </c>
      <c r="D14" s="904"/>
      <c r="E14" s="895" t="s">
        <v>67</v>
      </c>
      <c r="F14" s="896" t="s">
        <v>494</v>
      </c>
      <c r="G14" s="378" t="s">
        <v>495</v>
      </c>
      <c r="H14" s="897">
        <v>6480.47</v>
      </c>
      <c r="I14" s="371"/>
      <c r="J14" s="898">
        <v>7138.42</v>
      </c>
      <c r="K14" s="899">
        <v>1000</v>
      </c>
      <c r="L14" s="901">
        <v>657.95</v>
      </c>
      <c r="M14" s="900">
        <v>997.81</v>
      </c>
      <c r="N14" s="900">
        <v>743.82</v>
      </c>
      <c r="O14" s="900">
        <v>1000</v>
      </c>
      <c r="P14" s="900">
        <v>1000</v>
      </c>
      <c r="Q14" s="900">
        <v>1000</v>
      </c>
      <c r="R14" s="902">
        <v>738.84</v>
      </c>
    </row>
    <row r="15" spans="2:18" ht="15" customHeight="1">
      <c r="B15" s="384" t="s">
        <v>120</v>
      </c>
      <c r="C15" s="903" t="s">
        <v>1017</v>
      </c>
      <c r="D15" s="904"/>
      <c r="E15" s="904" t="s">
        <v>66</v>
      </c>
      <c r="F15" s="896" t="s">
        <v>384</v>
      </c>
      <c r="G15" s="378" t="s">
        <v>461</v>
      </c>
      <c r="H15" s="897">
        <v>6470.31</v>
      </c>
      <c r="I15" s="371"/>
      <c r="J15" s="898">
        <v>7211.81</v>
      </c>
      <c r="K15" s="905">
        <v>741.5</v>
      </c>
      <c r="L15" s="900">
        <v>982.57</v>
      </c>
      <c r="M15" s="900">
        <v>843.97</v>
      </c>
      <c r="N15" s="900">
        <v>758.77</v>
      </c>
      <c r="O15" s="900">
        <v>995.59</v>
      </c>
      <c r="P15" s="900">
        <v>889.41</v>
      </c>
      <c r="Q15" s="900">
        <v>1000</v>
      </c>
      <c r="R15" s="902">
        <v>1000</v>
      </c>
    </row>
    <row r="16" spans="2:18" ht="15" customHeight="1">
      <c r="B16" s="384" t="s">
        <v>123</v>
      </c>
      <c r="C16" s="903" t="s">
        <v>1018</v>
      </c>
      <c r="D16" s="904"/>
      <c r="E16" s="904" t="s">
        <v>1019</v>
      </c>
      <c r="F16" s="896" t="s">
        <v>1020</v>
      </c>
      <c r="G16" s="378" t="s">
        <v>1021</v>
      </c>
      <c r="H16" s="897">
        <v>6403.71</v>
      </c>
      <c r="I16" s="371"/>
      <c r="J16" s="898">
        <v>7027.86</v>
      </c>
      <c r="K16" s="899">
        <v>1000</v>
      </c>
      <c r="L16" s="900">
        <v>759.3</v>
      </c>
      <c r="M16" s="900">
        <v>969.36</v>
      </c>
      <c r="N16" s="900">
        <v>889.41</v>
      </c>
      <c r="O16" s="900">
        <v>982.53</v>
      </c>
      <c r="P16" s="900">
        <v>872.94</v>
      </c>
      <c r="Q16" s="901">
        <v>624.15</v>
      </c>
      <c r="R16" s="902">
        <v>930.17</v>
      </c>
    </row>
    <row r="17" spans="2:18" ht="15" customHeight="1">
      <c r="B17" s="384" t="s">
        <v>125</v>
      </c>
      <c r="C17" s="903" t="s">
        <v>1022</v>
      </c>
      <c r="D17" s="904"/>
      <c r="E17" s="904" t="s">
        <v>66</v>
      </c>
      <c r="F17" s="896" t="s">
        <v>384</v>
      </c>
      <c r="G17" s="378" t="s">
        <v>461</v>
      </c>
      <c r="H17" s="897">
        <v>6396.3</v>
      </c>
      <c r="I17" s="371"/>
      <c r="J17" s="898">
        <v>6887.29</v>
      </c>
      <c r="K17" s="899">
        <v>812.64</v>
      </c>
      <c r="L17" s="900">
        <v>975.93</v>
      </c>
      <c r="M17" s="900">
        <v>918.86</v>
      </c>
      <c r="N17" s="900">
        <v>1000</v>
      </c>
      <c r="O17" s="900">
        <v>929.94</v>
      </c>
      <c r="P17" s="900">
        <v>758.93</v>
      </c>
      <c r="Q17" s="900">
        <v>1000</v>
      </c>
      <c r="R17" s="906">
        <v>490.99</v>
      </c>
    </row>
    <row r="18" spans="2:18" ht="15" customHeight="1">
      <c r="B18" s="384" t="s">
        <v>127</v>
      </c>
      <c r="C18" s="903" t="s">
        <v>1023</v>
      </c>
      <c r="D18" s="904"/>
      <c r="E18" s="895" t="s">
        <v>67</v>
      </c>
      <c r="F18" s="896" t="s">
        <v>494</v>
      </c>
      <c r="G18" s="378" t="s">
        <v>495</v>
      </c>
      <c r="H18" s="897">
        <v>6330.26</v>
      </c>
      <c r="I18" s="371"/>
      <c r="J18" s="898">
        <v>7091.18</v>
      </c>
      <c r="K18" s="899">
        <v>960.44</v>
      </c>
      <c r="L18" s="900">
        <v>884.7</v>
      </c>
      <c r="M18" s="900">
        <v>1000</v>
      </c>
      <c r="N18" s="900">
        <v>973.57</v>
      </c>
      <c r="O18" s="900">
        <v>767.54</v>
      </c>
      <c r="P18" s="900">
        <v>901.79</v>
      </c>
      <c r="Q18" s="900">
        <v>842.22</v>
      </c>
      <c r="R18" s="906">
        <v>760.92</v>
      </c>
    </row>
    <row r="19" spans="2:18" ht="15" customHeight="1">
      <c r="B19" s="384" t="s">
        <v>130</v>
      </c>
      <c r="C19" s="903" t="s">
        <v>1024</v>
      </c>
      <c r="D19" s="904"/>
      <c r="E19" s="904" t="s">
        <v>1019</v>
      </c>
      <c r="F19" s="896" t="s">
        <v>526</v>
      </c>
      <c r="G19" s="378" t="s">
        <v>527</v>
      </c>
      <c r="H19" s="897">
        <v>6329.2</v>
      </c>
      <c r="I19" s="371"/>
      <c r="J19" s="898">
        <v>6970</v>
      </c>
      <c r="K19" s="899">
        <v>902.65</v>
      </c>
      <c r="L19" s="901">
        <v>640.79999999999995</v>
      </c>
      <c r="M19" s="900">
        <v>976.96</v>
      </c>
      <c r="N19" s="900">
        <v>880.53</v>
      </c>
      <c r="O19" s="900">
        <v>1000</v>
      </c>
      <c r="P19" s="900">
        <v>883.52</v>
      </c>
      <c r="Q19" s="900">
        <v>918</v>
      </c>
      <c r="R19" s="902">
        <v>767.54</v>
      </c>
    </row>
    <row r="20" spans="2:18" ht="15" customHeight="1">
      <c r="B20" s="384" t="s">
        <v>134</v>
      </c>
      <c r="C20" s="903" t="s">
        <v>1025</v>
      </c>
      <c r="D20" s="904"/>
      <c r="E20" s="904" t="s">
        <v>67</v>
      </c>
      <c r="F20" s="896" t="s">
        <v>1026</v>
      </c>
      <c r="G20" s="378" t="s">
        <v>1027</v>
      </c>
      <c r="H20" s="897">
        <v>5959.85</v>
      </c>
      <c r="I20" s="371"/>
      <c r="J20" s="898">
        <v>6632.5</v>
      </c>
      <c r="K20" s="899">
        <v>1000</v>
      </c>
      <c r="L20" s="901">
        <v>672.65</v>
      </c>
      <c r="M20" s="900">
        <v>816.16</v>
      </c>
      <c r="N20" s="900">
        <v>786.52</v>
      </c>
      <c r="O20" s="900">
        <v>796.18</v>
      </c>
      <c r="P20" s="900">
        <v>799.13</v>
      </c>
      <c r="Q20" s="900">
        <v>948.89</v>
      </c>
      <c r="R20" s="902">
        <v>812.97</v>
      </c>
    </row>
    <row r="21" spans="2:18" ht="15" customHeight="1">
      <c r="B21" s="384" t="s">
        <v>136</v>
      </c>
      <c r="C21" s="907" t="s">
        <v>1028</v>
      </c>
      <c r="D21" s="895"/>
      <c r="E21" s="904" t="s">
        <v>1019</v>
      </c>
      <c r="F21" s="896" t="s">
        <v>1020</v>
      </c>
      <c r="G21" s="378" t="s">
        <v>1021</v>
      </c>
      <c r="H21" s="897">
        <v>5814.29</v>
      </c>
      <c r="I21" s="371"/>
      <c r="J21" s="898">
        <v>6468.56</v>
      </c>
      <c r="K21" s="899">
        <v>995.6</v>
      </c>
      <c r="L21" s="901">
        <v>654.27</v>
      </c>
      <c r="M21" s="900">
        <v>704.95</v>
      </c>
      <c r="N21" s="900">
        <v>955.75</v>
      </c>
      <c r="O21" s="900">
        <v>884.62</v>
      </c>
      <c r="P21" s="900">
        <v>781.18</v>
      </c>
      <c r="Q21" s="900">
        <v>781.66</v>
      </c>
      <c r="R21" s="902">
        <v>710.53</v>
      </c>
    </row>
    <row r="22" spans="2:18" ht="15" customHeight="1">
      <c r="B22" s="384" t="s">
        <v>138</v>
      </c>
      <c r="C22" s="903" t="s">
        <v>1029</v>
      </c>
      <c r="D22" s="904"/>
      <c r="E22" s="904" t="s">
        <v>1019</v>
      </c>
      <c r="F22" s="896" t="s">
        <v>1030</v>
      </c>
      <c r="G22" s="378" t="s">
        <v>1031</v>
      </c>
      <c r="H22" s="897">
        <v>5754.83</v>
      </c>
      <c r="I22" s="371"/>
      <c r="J22" s="898">
        <v>6313.13</v>
      </c>
      <c r="K22" s="899">
        <v>1000</v>
      </c>
      <c r="L22" s="901">
        <v>558.29999999999995</v>
      </c>
      <c r="M22" s="900">
        <v>647.47</v>
      </c>
      <c r="N22" s="900">
        <v>936.74</v>
      </c>
      <c r="O22" s="900">
        <v>679.82</v>
      </c>
      <c r="P22" s="900">
        <v>818.82</v>
      </c>
      <c r="Q22" s="900">
        <v>671.98</v>
      </c>
      <c r="R22" s="902">
        <v>1000</v>
      </c>
    </row>
    <row r="23" spans="2:18" ht="15" customHeight="1">
      <c r="B23" s="384" t="s">
        <v>140</v>
      </c>
      <c r="C23" s="907" t="s">
        <v>1032</v>
      </c>
      <c r="D23" s="895"/>
      <c r="E23" s="904" t="s">
        <v>66</v>
      </c>
      <c r="F23" s="896" t="s">
        <v>384</v>
      </c>
      <c r="G23" s="378" t="s">
        <v>461</v>
      </c>
      <c r="H23" s="897">
        <v>5608.6</v>
      </c>
      <c r="I23" s="371"/>
      <c r="J23" s="898">
        <v>6234.45</v>
      </c>
      <c r="K23" s="905">
        <v>625.85</v>
      </c>
      <c r="L23" s="900">
        <v>701.56</v>
      </c>
      <c r="M23" s="900">
        <v>982.26</v>
      </c>
      <c r="N23" s="900">
        <v>1000</v>
      </c>
      <c r="O23" s="900">
        <v>689.96</v>
      </c>
      <c r="P23" s="900">
        <v>747.02</v>
      </c>
      <c r="Q23" s="900">
        <v>849.64</v>
      </c>
      <c r="R23" s="902">
        <v>638.16</v>
      </c>
    </row>
    <row r="24" spans="2:18" ht="15" customHeight="1">
      <c r="B24" s="384" t="s">
        <v>143</v>
      </c>
      <c r="C24" s="903" t="s">
        <v>1033</v>
      </c>
      <c r="D24" s="904"/>
      <c r="E24" s="904" t="s">
        <v>1034</v>
      </c>
      <c r="F24" s="896" t="s">
        <v>1035</v>
      </c>
      <c r="G24" s="378" t="s">
        <v>1036</v>
      </c>
      <c r="H24" s="897">
        <v>5560.97</v>
      </c>
      <c r="I24" s="371"/>
      <c r="J24" s="898">
        <v>6141.62</v>
      </c>
      <c r="K24" s="899">
        <v>887.17</v>
      </c>
      <c r="L24" s="900">
        <v>980.31</v>
      </c>
      <c r="M24" s="900">
        <v>952.65</v>
      </c>
      <c r="N24" s="900">
        <v>717.22</v>
      </c>
      <c r="O24" s="900">
        <v>698.24</v>
      </c>
      <c r="P24" s="901">
        <v>580.65</v>
      </c>
      <c r="Q24" s="900">
        <v>615.55999999999995</v>
      </c>
      <c r="R24" s="902">
        <v>709.82</v>
      </c>
    </row>
    <row r="25" spans="2:18" ht="15" customHeight="1">
      <c r="B25" s="384" t="s">
        <v>146</v>
      </c>
      <c r="C25" s="907" t="s">
        <v>1037</v>
      </c>
      <c r="D25" s="895"/>
      <c r="E25" s="895" t="s">
        <v>67</v>
      </c>
      <c r="F25" s="896" t="s">
        <v>1026</v>
      </c>
      <c r="G25" s="378" t="s">
        <v>1027</v>
      </c>
      <c r="H25" s="897">
        <v>5301.8</v>
      </c>
      <c r="I25" s="371"/>
      <c r="J25" s="898">
        <v>5760.78</v>
      </c>
      <c r="K25" s="899">
        <v>650.66999999999996</v>
      </c>
      <c r="L25" s="900">
        <v>546.84</v>
      </c>
      <c r="M25" s="901">
        <v>458.98</v>
      </c>
      <c r="N25" s="900">
        <v>933.92</v>
      </c>
      <c r="O25" s="900">
        <v>824.84</v>
      </c>
      <c r="P25" s="900">
        <v>751.34</v>
      </c>
      <c r="Q25" s="900">
        <v>751.3</v>
      </c>
      <c r="R25" s="902">
        <v>842.89</v>
      </c>
    </row>
    <row r="26" spans="2:18" ht="15" customHeight="1">
      <c r="B26" s="384" t="s">
        <v>148</v>
      </c>
      <c r="C26" s="903" t="s">
        <v>1038</v>
      </c>
      <c r="D26" s="904"/>
      <c r="E26" s="904" t="s">
        <v>1034</v>
      </c>
      <c r="F26" s="896" t="s">
        <v>1035</v>
      </c>
      <c r="G26" s="378" t="s">
        <v>1036</v>
      </c>
      <c r="H26" s="897">
        <v>5145.0600000000004</v>
      </c>
      <c r="I26" s="371"/>
      <c r="J26" s="898">
        <v>5563.04</v>
      </c>
      <c r="K26" s="899">
        <v>863.74</v>
      </c>
      <c r="L26" s="900">
        <v>610.24</v>
      </c>
      <c r="M26" s="900">
        <v>592.16999999999996</v>
      </c>
      <c r="N26" s="901">
        <v>417.98</v>
      </c>
      <c r="O26" s="900">
        <v>843.61</v>
      </c>
      <c r="P26" s="900">
        <v>791.44</v>
      </c>
      <c r="Q26" s="900">
        <v>725.39</v>
      </c>
      <c r="R26" s="902">
        <v>718.47</v>
      </c>
    </row>
    <row r="27" spans="2:18" ht="15" customHeight="1">
      <c r="B27" s="384" t="s">
        <v>244</v>
      </c>
      <c r="C27" s="907" t="s">
        <v>1039</v>
      </c>
      <c r="D27" s="895"/>
      <c r="E27" s="895" t="s">
        <v>1040</v>
      </c>
      <c r="F27" s="896" t="s">
        <v>371</v>
      </c>
      <c r="G27" s="378" t="s">
        <v>1041</v>
      </c>
      <c r="H27" s="897">
        <v>5117.1000000000004</v>
      </c>
      <c r="I27" s="371"/>
      <c r="J27" s="898">
        <v>5530.89</v>
      </c>
      <c r="K27" s="899">
        <v>721.85</v>
      </c>
      <c r="L27" s="900">
        <v>503.28</v>
      </c>
      <c r="M27" s="900">
        <v>798.23</v>
      </c>
      <c r="N27" s="900">
        <v>929.2</v>
      </c>
      <c r="O27" s="900">
        <v>848.02</v>
      </c>
      <c r="P27" s="900">
        <v>598.25</v>
      </c>
      <c r="Q27" s="900">
        <v>718.27</v>
      </c>
      <c r="R27" s="906">
        <v>413.79</v>
      </c>
    </row>
    <row r="28" spans="2:18" ht="15" customHeight="1">
      <c r="B28" s="384" t="s">
        <v>250</v>
      </c>
      <c r="C28" s="903" t="s">
        <v>1042</v>
      </c>
      <c r="D28" s="904"/>
      <c r="E28" s="904" t="s">
        <v>1034</v>
      </c>
      <c r="F28" s="896" t="s">
        <v>1035</v>
      </c>
      <c r="G28" s="378" t="s">
        <v>1036</v>
      </c>
      <c r="H28" s="897">
        <v>4930.8999999999996</v>
      </c>
      <c r="I28" s="371"/>
      <c r="J28" s="898">
        <v>5290.35</v>
      </c>
      <c r="K28" s="899">
        <v>739.23</v>
      </c>
      <c r="L28" s="900">
        <v>542.66999999999996</v>
      </c>
      <c r="M28" s="900">
        <v>1000</v>
      </c>
      <c r="N28" s="900">
        <v>779.74</v>
      </c>
      <c r="O28" s="900">
        <v>676.92</v>
      </c>
      <c r="P28" s="901">
        <v>359.45</v>
      </c>
      <c r="Q28" s="900">
        <v>573.6</v>
      </c>
      <c r="R28" s="902">
        <v>618.74</v>
      </c>
    </row>
    <row r="29" spans="2:18" ht="15" customHeight="1">
      <c r="B29" s="384" t="s">
        <v>253</v>
      </c>
      <c r="C29" s="907" t="s">
        <v>1043</v>
      </c>
      <c r="D29" s="895"/>
      <c r="E29" s="904" t="s">
        <v>1034</v>
      </c>
      <c r="F29" s="896" t="s">
        <v>1035</v>
      </c>
      <c r="G29" s="378" t="s">
        <v>1036</v>
      </c>
      <c r="H29" s="897">
        <v>4855.32</v>
      </c>
      <c r="I29" s="371"/>
      <c r="J29" s="898">
        <v>4855.32</v>
      </c>
      <c r="K29" s="899">
        <v>739.51</v>
      </c>
      <c r="L29" s="900">
        <v>873.05</v>
      </c>
      <c r="M29" s="901">
        <v>0</v>
      </c>
      <c r="N29" s="900">
        <v>604.71</v>
      </c>
      <c r="O29" s="900">
        <v>697.45</v>
      </c>
      <c r="P29" s="900">
        <v>705.07</v>
      </c>
      <c r="Q29" s="900">
        <v>458.52</v>
      </c>
      <c r="R29" s="902">
        <v>777.01</v>
      </c>
    </row>
    <row r="30" spans="2:18" ht="15" customHeight="1">
      <c r="B30" s="384" t="s">
        <v>259</v>
      </c>
      <c r="C30" s="903" t="s">
        <v>1044</v>
      </c>
      <c r="D30" s="908" t="s">
        <v>70</v>
      </c>
      <c r="E30" s="904" t="s">
        <v>1034</v>
      </c>
      <c r="F30" s="896" t="s">
        <v>1035</v>
      </c>
      <c r="G30" s="378" t="s">
        <v>1036</v>
      </c>
      <c r="H30" s="897">
        <v>4697.01</v>
      </c>
      <c r="I30" s="371"/>
      <c r="J30" s="898">
        <v>5081.63</v>
      </c>
      <c r="K30" s="899">
        <v>949.33</v>
      </c>
      <c r="L30" s="900">
        <v>538.29</v>
      </c>
      <c r="M30" s="900">
        <v>536.64</v>
      </c>
      <c r="N30" s="900">
        <v>1000</v>
      </c>
      <c r="O30" s="900">
        <v>430.13</v>
      </c>
      <c r="P30" s="901">
        <v>384.62</v>
      </c>
      <c r="Q30" s="900">
        <v>658.71</v>
      </c>
      <c r="R30" s="902">
        <v>583.91</v>
      </c>
    </row>
    <row r="31" spans="2:18" ht="15" customHeight="1">
      <c r="B31" s="384" t="s">
        <v>266</v>
      </c>
      <c r="C31" s="907" t="s">
        <v>1045</v>
      </c>
      <c r="D31" s="895"/>
      <c r="E31" s="895" t="s">
        <v>1034</v>
      </c>
      <c r="F31" s="896" t="s">
        <v>1046</v>
      </c>
      <c r="G31" s="378" t="s">
        <v>1047</v>
      </c>
      <c r="H31" s="897">
        <v>4629.66</v>
      </c>
      <c r="I31" s="371"/>
      <c r="J31" s="898">
        <v>5052.82</v>
      </c>
      <c r="K31" s="899">
        <v>762.67</v>
      </c>
      <c r="L31" s="901">
        <v>423.16</v>
      </c>
      <c r="M31" s="900">
        <v>458.33</v>
      </c>
      <c r="N31" s="900">
        <v>856.19</v>
      </c>
      <c r="O31" s="900">
        <v>443.48</v>
      </c>
      <c r="P31" s="900">
        <v>729.95</v>
      </c>
      <c r="Q31" s="900">
        <v>664.44</v>
      </c>
      <c r="R31" s="902">
        <v>714.6</v>
      </c>
    </row>
    <row r="32" spans="2:18" ht="15" customHeight="1">
      <c r="B32" s="384" t="s">
        <v>272</v>
      </c>
      <c r="C32" s="903" t="s">
        <v>1048</v>
      </c>
      <c r="D32" s="904"/>
      <c r="E32" s="904" t="s">
        <v>1019</v>
      </c>
      <c r="F32" s="896" t="s">
        <v>1020</v>
      </c>
      <c r="G32" s="378" t="s">
        <v>1021</v>
      </c>
      <c r="H32" s="897">
        <v>4583.3999999999996</v>
      </c>
      <c r="I32" s="371"/>
      <c r="J32" s="898">
        <v>4583.3999999999996</v>
      </c>
      <c r="K32" s="899">
        <v>842.67</v>
      </c>
      <c r="L32" s="900">
        <v>352.55</v>
      </c>
      <c r="M32" s="900">
        <v>540.39</v>
      </c>
      <c r="N32" s="900">
        <v>0</v>
      </c>
      <c r="O32" s="901">
        <v>0</v>
      </c>
      <c r="P32" s="900">
        <v>941.05</v>
      </c>
      <c r="Q32" s="900">
        <v>906.74</v>
      </c>
      <c r="R32" s="902">
        <v>1000</v>
      </c>
    </row>
    <row r="33" spans="2:18" ht="15" customHeight="1">
      <c r="B33" s="384" t="s">
        <v>277</v>
      </c>
      <c r="C33" s="907" t="s">
        <v>1049</v>
      </c>
      <c r="D33" s="909" t="s">
        <v>69</v>
      </c>
      <c r="E33" s="904" t="s">
        <v>1034</v>
      </c>
      <c r="F33" s="896" t="s">
        <v>1035</v>
      </c>
      <c r="G33" s="378" t="s">
        <v>1036</v>
      </c>
      <c r="H33" s="897">
        <v>4466.6099999999997</v>
      </c>
      <c r="I33" s="371"/>
      <c r="J33" s="898">
        <v>4847.87</v>
      </c>
      <c r="K33" s="899">
        <v>512.14</v>
      </c>
      <c r="L33" s="900">
        <v>840.35</v>
      </c>
      <c r="M33" s="900">
        <v>565.32000000000005</v>
      </c>
      <c r="N33" s="900">
        <v>650.39</v>
      </c>
      <c r="O33" s="900">
        <v>720.52</v>
      </c>
      <c r="P33" s="900">
        <v>506.91</v>
      </c>
      <c r="Q33" s="900">
        <v>670.98</v>
      </c>
      <c r="R33" s="906">
        <v>381.26</v>
      </c>
    </row>
    <row r="34" spans="2:18" ht="15" customHeight="1">
      <c r="B34" s="384" t="s">
        <v>282</v>
      </c>
      <c r="C34" s="903" t="s">
        <v>1050</v>
      </c>
      <c r="D34" s="904"/>
      <c r="E34" s="904" t="s">
        <v>1034</v>
      </c>
      <c r="F34" s="896" t="s">
        <v>1035</v>
      </c>
      <c r="G34" s="378" t="s">
        <v>1036</v>
      </c>
      <c r="H34" s="897">
        <v>4330.9399999999996</v>
      </c>
      <c r="I34" s="371"/>
      <c r="J34" s="898">
        <v>4689.2299999999996</v>
      </c>
      <c r="K34" s="899">
        <v>790.85</v>
      </c>
      <c r="L34" s="900">
        <v>547.09</v>
      </c>
      <c r="M34" s="900">
        <v>498.82</v>
      </c>
      <c r="N34" s="900">
        <v>564.71</v>
      </c>
      <c r="O34" s="900">
        <v>602.55999999999995</v>
      </c>
      <c r="P34" s="901">
        <v>358.29</v>
      </c>
      <c r="Q34" s="900">
        <v>739.86</v>
      </c>
      <c r="R34" s="902">
        <v>587.04999999999995</v>
      </c>
    </row>
    <row r="35" spans="2:18" ht="15" customHeight="1" thickBot="1">
      <c r="B35" s="388" t="s">
        <v>363</v>
      </c>
      <c r="C35" s="389" t="s">
        <v>1051</v>
      </c>
      <c r="D35" s="390"/>
      <c r="E35" s="390" t="s">
        <v>1052</v>
      </c>
      <c r="F35" s="910" t="s">
        <v>1053</v>
      </c>
      <c r="G35" s="914" t="s">
        <v>1055</v>
      </c>
      <c r="H35" s="911" t="s">
        <v>1054</v>
      </c>
      <c r="I35" s="371"/>
      <c r="J35" s="911" t="s">
        <v>1054</v>
      </c>
      <c r="K35" s="912" t="s">
        <v>1054</v>
      </c>
      <c r="L35" s="395" t="s">
        <v>1054</v>
      </c>
      <c r="M35" s="395" t="s">
        <v>1054</v>
      </c>
      <c r="N35" s="395" t="s">
        <v>1054</v>
      </c>
      <c r="O35" s="395" t="s">
        <v>1054</v>
      </c>
      <c r="P35" s="395" t="s">
        <v>1054</v>
      </c>
      <c r="Q35" s="395" t="s">
        <v>1054</v>
      </c>
      <c r="R35" s="913" t="s">
        <v>1054</v>
      </c>
    </row>
    <row r="37" spans="2:18" ht="25.5" customHeight="1">
      <c r="B37" s="396"/>
      <c r="C37" s="1300"/>
      <c r="D37" s="1301"/>
      <c r="E37" s="1301"/>
      <c r="F37" s="1301"/>
      <c r="G37" s="1301"/>
      <c r="H37" s="1301"/>
      <c r="I37" s="1301"/>
      <c r="J37" s="1301"/>
      <c r="K37" s="1301"/>
      <c r="L37" s="1301"/>
      <c r="M37" s="1301"/>
      <c r="N37" s="1301"/>
      <c r="O37" s="1301"/>
      <c r="P37" s="1301"/>
      <c r="Q37" s="1301"/>
      <c r="R37" s="1301"/>
    </row>
    <row r="38" spans="2:18">
      <c r="B38" s="397"/>
      <c r="C38" s="398"/>
    </row>
    <row r="39" spans="2:18">
      <c r="B39" s="397"/>
      <c r="C39" s="398"/>
    </row>
    <row r="40" spans="2:18">
      <c r="B40" s="397"/>
      <c r="C40" s="398"/>
      <c r="E40" s="398"/>
    </row>
  </sheetData>
  <mergeCells count="1">
    <mergeCell ref="C37:R3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39586-9B75-CE43-9D7E-3D72BE19B67C}">
  <dimension ref="B1:W73"/>
  <sheetViews>
    <sheetView workbookViewId="0">
      <selection activeCell="H15" sqref="H15"/>
    </sheetView>
  </sheetViews>
  <sheetFormatPr baseColWidth="10" defaultColWidth="9.5" defaultRowHeight="16"/>
  <cols>
    <col min="1" max="1" width="1" style="34" customWidth="1"/>
    <col min="2" max="2" width="7.5" style="34" customWidth="1"/>
    <col min="3" max="3" width="16.75" style="34" customWidth="1"/>
    <col min="4" max="5" width="7.5" style="34" customWidth="1"/>
    <col min="6" max="6" width="26.75" style="34" customWidth="1"/>
    <col min="7" max="7" width="7.5" style="34" customWidth="1"/>
    <col min="8" max="8" width="37.625" style="34" customWidth="1"/>
    <col min="9" max="9" width="10" style="34" customWidth="1"/>
    <col min="10" max="10" width="1.625" style="34" customWidth="1"/>
    <col min="11" max="23" width="7.25" style="34" customWidth="1"/>
    <col min="24" max="32" width="7.5" style="34" customWidth="1"/>
    <col min="33" max="16384" width="9.5" style="34"/>
  </cols>
  <sheetData>
    <row r="1" spans="2:23" ht="12.75" customHeight="1"/>
    <row r="2" spans="2:23" ht="23.25" customHeight="1">
      <c r="C2" s="293"/>
      <c r="D2" s="293"/>
      <c r="E2" s="293"/>
      <c r="F2" s="293"/>
      <c r="G2" s="294" t="s">
        <v>1214</v>
      </c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5"/>
      <c r="S2" s="295"/>
      <c r="T2" s="295"/>
      <c r="U2" s="295"/>
      <c r="V2" s="295"/>
      <c r="W2" s="295"/>
    </row>
    <row r="3" spans="2:23" ht="23.25" customHeight="1">
      <c r="C3" s="293"/>
      <c r="D3" s="293"/>
      <c r="E3" s="293"/>
      <c r="G3" s="294" t="s">
        <v>1215</v>
      </c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5"/>
      <c r="S3" s="295"/>
      <c r="T3" s="295"/>
      <c r="U3" s="295"/>
      <c r="V3" s="295"/>
      <c r="W3" s="295"/>
    </row>
    <row r="4" spans="2:23" ht="21" customHeight="1">
      <c r="B4" s="296"/>
      <c r="C4" s="297"/>
      <c r="F4" s="298"/>
    </row>
    <row r="5" spans="2:23" ht="24.75" customHeight="1" thickBot="1">
      <c r="B5" s="299" t="s">
        <v>1216</v>
      </c>
    </row>
    <row r="6" spans="2:23" ht="24.75" customHeight="1" thickBot="1">
      <c r="B6" s="300" t="s">
        <v>0</v>
      </c>
      <c r="C6" s="301" t="s">
        <v>77</v>
      </c>
      <c r="D6" s="1031" t="s">
        <v>1217</v>
      </c>
      <c r="E6" s="302" t="s">
        <v>154</v>
      </c>
      <c r="F6" s="303" t="s">
        <v>79</v>
      </c>
      <c r="G6" s="303" t="s">
        <v>3</v>
      </c>
      <c r="H6" s="304" t="s">
        <v>4</v>
      </c>
      <c r="I6" s="305" t="s">
        <v>155</v>
      </c>
      <c r="K6" s="306" t="s">
        <v>1218</v>
      </c>
      <c r="L6" s="306" t="s">
        <v>1219</v>
      </c>
      <c r="M6" s="306" t="s">
        <v>1220</v>
      </c>
      <c r="N6" s="306" t="s">
        <v>31</v>
      </c>
      <c r="O6" s="307" t="s">
        <v>81</v>
      </c>
      <c r="P6" s="307" t="s">
        <v>33</v>
      </c>
      <c r="Q6" s="307" t="s">
        <v>82</v>
      </c>
      <c r="R6" s="307" t="s">
        <v>83</v>
      </c>
      <c r="S6" s="307" t="s">
        <v>84</v>
      </c>
      <c r="T6" s="307" t="s">
        <v>1221</v>
      </c>
      <c r="U6" s="307" t="s">
        <v>1222</v>
      </c>
      <c r="V6" s="307" t="s">
        <v>87</v>
      </c>
      <c r="W6" s="307" t="s">
        <v>1223</v>
      </c>
    </row>
    <row r="7" spans="2:23" ht="15" customHeight="1">
      <c r="B7" s="309">
        <v>1</v>
      </c>
      <c r="C7" s="310" t="s">
        <v>1224</v>
      </c>
      <c r="D7" s="1032" t="s">
        <v>1225</v>
      </c>
      <c r="E7" s="311"/>
      <c r="F7" s="1033" t="s">
        <v>1226</v>
      </c>
      <c r="G7" s="312">
        <v>141</v>
      </c>
      <c r="H7" s="1034" t="s">
        <v>1227</v>
      </c>
      <c r="I7" s="1035">
        <v>2988.3</v>
      </c>
      <c r="J7" s="295"/>
      <c r="K7" s="1036">
        <v>1000</v>
      </c>
      <c r="L7" s="1036">
        <v>995.7</v>
      </c>
      <c r="M7" s="1036">
        <v>992.6</v>
      </c>
      <c r="N7" s="1036">
        <v>994.3</v>
      </c>
      <c r="O7" s="318">
        <v>1000</v>
      </c>
      <c r="P7" s="318">
        <v>1000</v>
      </c>
      <c r="Q7" s="318">
        <v>1000</v>
      </c>
      <c r="R7" s="1037">
        <v>988</v>
      </c>
      <c r="S7" s="1037">
        <v>1000</v>
      </c>
      <c r="T7" s="1037" t="s">
        <v>1228</v>
      </c>
      <c r="U7" s="1037">
        <v>988.6</v>
      </c>
      <c r="V7" s="1037">
        <v>1000</v>
      </c>
      <c r="W7" s="1037"/>
    </row>
    <row r="8" spans="2:23" ht="15" customHeight="1">
      <c r="B8" s="320">
        <v>2</v>
      </c>
      <c r="C8" s="321" t="s">
        <v>1229</v>
      </c>
      <c r="D8" s="1038" t="s">
        <v>1225</v>
      </c>
      <c r="E8" s="322" t="s">
        <v>69</v>
      </c>
      <c r="F8" s="1039" t="s">
        <v>1230</v>
      </c>
      <c r="G8" s="323">
        <v>882</v>
      </c>
      <c r="H8" s="1040" t="s">
        <v>1231</v>
      </c>
      <c r="I8" s="325">
        <v>2974.4</v>
      </c>
      <c r="J8" s="295"/>
      <c r="K8" s="336">
        <v>992</v>
      </c>
      <c r="L8" s="336">
        <v>992</v>
      </c>
      <c r="M8" s="336">
        <v>990.4</v>
      </c>
      <c r="N8" s="336">
        <v>1000</v>
      </c>
      <c r="O8" s="329">
        <v>1000</v>
      </c>
      <c r="P8" s="329">
        <v>985.7</v>
      </c>
      <c r="Q8" s="329">
        <v>1000</v>
      </c>
      <c r="R8" s="1041">
        <v>1000</v>
      </c>
      <c r="S8" s="1041">
        <v>1000</v>
      </c>
      <c r="T8" s="1041">
        <v>819.2</v>
      </c>
      <c r="U8" s="1041">
        <v>1000</v>
      </c>
      <c r="V8" s="1041" t="s">
        <v>532</v>
      </c>
      <c r="W8" s="1041"/>
    </row>
    <row r="9" spans="2:23" ht="15" customHeight="1">
      <c r="B9" s="320">
        <v>3</v>
      </c>
      <c r="C9" s="321" t="s">
        <v>1232</v>
      </c>
      <c r="D9" s="1042" t="s">
        <v>1225</v>
      </c>
      <c r="E9" s="331"/>
      <c r="F9" s="1043" t="s">
        <v>1233</v>
      </c>
      <c r="G9" s="323">
        <v>70</v>
      </c>
      <c r="H9" s="1040" t="s">
        <v>1234</v>
      </c>
      <c r="I9" s="325">
        <v>2960.6</v>
      </c>
      <c r="J9" s="295"/>
      <c r="K9" s="336">
        <v>995.2</v>
      </c>
      <c r="L9" s="336">
        <v>984</v>
      </c>
      <c r="M9" s="336">
        <v>981.4</v>
      </c>
      <c r="N9" s="336">
        <v>967.2</v>
      </c>
      <c r="O9" s="329">
        <v>1000</v>
      </c>
      <c r="P9" s="329">
        <v>983.8</v>
      </c>
      <c r="Q9" s="329">
        <v>996.6</v>
      </c>
      <c r="R9" s="1041">
        <v>955.3</v>
      </c>
      <c r="S9" s="1041">
        <v>860</v>
      </c>
      <c r="T9" s="1041" t="s">
        <v>1235</v>
      </c>
      <c r="U9" s="1041">
        <v>957.9</v>
      </c>
      <c r="V9" s="1041">
        <v>968.6</v>
      </c>
      <c r="W9" s="1041"/>
    </row>
    <row r="10" spans="2:23" ht="15" customHeight="1">
      <c r="B10" s="333">
        <v>4</v>
      </c>
      <c r="C10" s="321" t="s">
        <v>251</v>
      </c>
      <c r="D10" s="1042" t="s">
        <v>1225</v>
      </c>
      <c r="E10" s="331"/>
      <c r="F10" s="1043" t="s">
        <v>1230</v>
      </c>
      <c r="G10" s="323">
        <v>882</v>
      </c>
      <c r="H10" s="1040" t="s">
        <v>1231</v>
      </c>
      <c r="I10" s="325">
        <v>2942</v>
      </c>
      <c r="J10" s="295"/>
      <c r="K10" s="336">
        <v>985.1</v>
      </c>
      <c r="L10" s="336">
        <v>972.3</v>
      </c>
      <c r="M10" s="336">
        <v>984.6</v>
      </c>
      <c r="N10" s="336">
        <v>949.3</v>
      </c>
      <c r="O10" s="329">
        <v>948.7</v>
      </c>
      <c r="P10" s="329">
        <v>931</v>
      </c>
      <c r="Q10" s="329">
        <v>981.6</v>
      </c>
      <c r="R10" s="1041">
        <v>943</v>
      </c>
      <c r="S10" s="1041">
        <v>982.7</v>
      </c>
      <c r="T10" s="1041" t="s">
        <v>1236</v>
      </c>
      <c r="U10" s="1041">
        <v>948</v>
      </c>
      <c r="V10" s="1041">
        <v>950.2</v>
      </c>
      <c r="W10" s="1041"/>
    </row>
    <row r="11" spans="2:23" ht="15" customHeight="1">
      <c r="B11" s="333">
        <v>5</v>
      </c>
      <c r="C11" s="321" t="s">
        <v>1237</v>
      </c>
      <c r="D11" s="1042" t="s">
        <v>1225</v>
      </c>
      <c r="E11" s="331" t="s">
        <v>69</v>
      </c>
      <c r="F11" s="1043" t="s">
        <v>1238</v>
      </c>
      <c r="G11" s="323">
        <v>409</v>
      </c>
      <c r="H11" s="1040" t="s">
        <v>1239</v>
      </c>
      <c r="I11" s="325">
        <v>2912.1</v>
      </c>
      <c r="J11" s="295"/>
      <c r="K11" s="336">
        <v>974.9</v>
      </c>
      <c r="L11" s="336">
        <v>972.8</v>
      </c>
      <c r="M11" s="336">
        <v>964.4</v>
      </c>
      <c r="N11" s="336">
        <v>968.3</v>
      </c>
      <c r="O11" s="329">
        <v>994.2</v>
      </c>
      <c r="P11" s="329">
        <v>972.5</v>
      </c>
      <c r="Q11" s="329">
        <v>932.1</v>
      </c>
      <c r="R11" s="1041">
        <v>996.6</v>
      </c>
      <c r="S11" s="1041" t="s">
        <v>1240</v>
      </c>
      <c r="T11" s="1041">
        <v>1000</v>
      </c>
      <c r="U11" s="1041">
        <v>940.8</v>
      </c>
      <c r="V11" s="1041">
        <v>966.7</v>
      </c>
      <c r="W11" s="1041"/>
    </row>
    <row r="12" spans="2:23" ht="15" customHeight="1">
      <c r="B12" s="333">
        <v>6</v>
      </c>
      <c r="C12" s="321" t="s">
        <v>1241</v>
      </c>
      <c r="D12" s="1042" t="s">
        <v>1225</v>
      </c>
      <c r="E12" s="331"/>
      <c r="F12" s="1043" t="s">
        <v>1242</v>
      </c>
      <c r="G12" s="323">
        <v>979</v>
      </c>
      <c r="H12" s="1040" t="s">
        <v>1243</v>
      </c>
      <c r="I12" s="325">
        <v>2124.1999999999998</v>
      </c>
      <c r="J12" s="295"/>
      <c r="K12" s="336">
        <v>978.1</v>
      </c>
      <c r="L12" s="336">
        <v>180.1</v>
      </c>
      <c r="M12" s="336">
        <v>966</v>
      </c>
      <c r="N12" s="336">
        <v>1000</v>
      </c>
      <c r="O12" s="329">
        <v>914.4</v>
      </c>
      <c r="P12" s="329">
        <v>958.3</v>
      </c>
      <c r="Q12" s="329" t="s">
        <v>1244</v>
      </c>
      <c r="R12" s="1041">
        <v>992</v>
      </c>
      <c r="S12" s="1041">
        <v>1000</v>
      </c>
      <c r="T12" s="1041">
        <v>980.4</v>
      </c>
      <c r="U12" s="1041">
        <v>1000</v>
      </c>
      <c r="V12" s="1041">
        <v>967.4</v>
      </c>
      <c r="W12" s="1041"/>
    </row>
    <row r="13" spans="2:23" ht="15" customHeight="1">
      <c r="B13" s="333">
        <v>7</v>
      </c>
      <c r="C13" s="321" t="s">
        <v>1245</v>
      </c>
      <c r="D13" s="1042" t="s">
        <v>1225</v>
      </c>
      <c r="E13" s="331"/>
      <c r="F13" s="1043" t="s">
        <v>1246</v>
      </c>
      <c r="G13" s="323">
        <v>987</v>
      </c>
      <c r="H13" s="1040" t="s">
        <v>1247</v>
      </c>
      <c r="I13" s="325">
        <v>1998.9</v>
      </c>
      <c r="J13" s="295"/>
      <c r="K13" s="336">
        <v>0</v>
      </c>
      <c r="L13" s="336">
        <v>1000</v>
      </c>
      <c r="M13" s="336">
        <v>998.9</v>
      </c>
      <c r="N13" s="336">
        <v>1000</v>
      </c>
      <c r="O13" s="329">
        <v>1000</v>
      </c>
      <c r="P13" s="329">
        <v>1000</v>
      </c>
      <c r="Q13" s="329">
        <v>1000</v>
      </c>
      <c r="R13" s="1041" t="s">
        <v>1248</v>
      </c>
      <c r="S13" s="1041">
        <v>1000</v>
      </c>
      <c r="T13" s="1041">
        <v>1000</v>
      </c>
      <c r="U13" s="1041">
        <v>1000</v>
      </c>
      <c r="V13" s="1041">
        <v>1000</v>
      </c>
      <c r="W13" s="1041"/>
    </row>
    <row r="14" spans="2:23" ht="15" customHeight="1">
      <c r="B14" s="333">
        <v>8</v>
      </c>
      <c r="C14" s="321" t="s">
        <v>1249</v>
      </c>
      <c r="D14" s="1042" t="s">
        <v>1225</v>
      </c>
      <c r="E14" s="331"/>
      <c r="F14" s="1043" t="s">
        <v>1250</v>
      </c>
      <c r="G14" s="323">
        <v>837</v>
      </c>
      <c r="H14" s="1040" t="s">
        <v>1251</v>
      </c>
      <c r="I14" s="325">
        <v>1988.3</v>
      </c>
      <c r="J14" s="295"/>
      <c r="K14" s="336">
        <v>0</v>
      </c>
      <c r="L14" s="336">
        <v>995.7</v>
      </c>
      <c r="M14" s="336">
        <v>992.6</v>
      </c>
      <c r="N14" s="336" t="s">
        <v>1252</v>
      </c>
      <c r="O14" s="329">
        <v>986.3</v>
      </c>
      <c r="P14" s="329">
        <v>1000</v>
      </c>
      <c r="Q14" s="329">
        <v>990</v>
      </c>
      <c r="R14" s="1041">
        <v>986.2</v>
      </c>
      <c r="S14" s="1041">
        <v>985.1</v>
      </c>
      <c r="T14" s="1041">
        <v>994.9</v>
      </c>
      <c r="U14" s="1041">
        <v>996.6</v>
      </c>
      <c r="V14" s="1041">
        <v>981</v>
      </c>
      <c r="W14" s="1041"/>
    </row>
    <row r="15" spans="2:23" ht="15" customHeight="1">
      <c r="B15" s="333">
        <v>9</v>
      </c>
      <c r="C15" s="321" t="s">
        <v>1253</v>
      </c>
      <c r="D15" s="1042" t="s">
        <v>1225</v>
      </c>
      <c r="E15" s="331"/>
      <c r="F15" s="1043" t="s">
        <v>1254</v>
      </c>
      <c r="G15" s="323">
        <v>666</v>
      </c>
      <c r="H15" s="1040" t="s">
        <v>1255</v>
      </c>
      <c r="I15" s="325">
        <v>1983</v>
      </c>
      <c r="J15" s="295"/>
      <c r="K15" s="336">
        <v>0</v>
      </c>
      <c r="L15" s="336">
        <v>983</v>
      </c>
      <c r="M15" s="336">
        <v>1000</v>
      </c>
      <c r="N15" s="336" t="s">
        <v>1256</v>
      </c>
      <c r="O15" s="329">
        <v>1000</v>
      </c>
      <c r="P15" s="329">
        <v>984</v>
      </c>
      <c r="Q15" s="329">
        <v>1000</v>
      </c>
      <c r="R15" s="1041">
        <v>1000</v>
      </c>
      <c r="S15" s="1041">
        <v>979.8</v>
      </c>
      <c r="T15" s="1041">
        <v>955</v>
      </c>
      <c r="U15" s="1041">
        <v>981.1</v>
      </c>
      <c r="V15" s="1041">
        <v>1000</v>
      </c>
      <c r="W15" s="1041"/>
    </row>
    <row r="16" spans="2:23" ht="15" customHeight="1">
      <c r="B16" s="333">
        <v>10</v>
      </c>
      <c r="C16" s="321" t="s">
        <v>1257</v>
      </c>
      <c r="D16" s="1042" t="s">
        <v>1225</v>
      </c>
      <c r="E16" s="331"/>
      <c r="F16" s="1043" t="s">
        <v>1238</v>
      </c>
      <c r="G16" s="323">
        <v>409</v>
      </c>
      <c r="H16" s="1040" t="s">
        <v>1239</v>
      </c>
      <c r="I16" s="325">
        <v>1979.8</v>
      </c>
      <c r="J16" s="295"/>
      <c r="K16" s="336">
        <v>992.5</v>
      </c>
      <c r="L16" s="336">
        <v>3.2</v>
      </c>
      <c r="M16" s="336">
        <v>984.1</v>
      </c>
      <c r="N16" s="336">
        <v>942</v>
      </c>
      <c r="O16" s="329">
        <v>952.7</v>
      </c>
      <c r="P16" s="329">
        <v>995.1</v>
      </c>
      <c r="Q16" s="329">
        <v>956.3</v>
      </c>
      <c r="R16" s="1041">
        <v>1000</v>
      </c>
      <c r="S16" s="1041">
        <v>963.6</v>
      </c>
      <c r="T16" s="1041" t="s">
        <v>532</v>
      </c>
      <c r="U16" s="1041">
        <v>935.2</v>
      </c>
      <c r="V16" s="1041">
        <v>968.9</v>
      </c>
      <c r="W16" s="1041"/>
    </row>
    <row r="17" spans="2:23" ht="15" customHeight="1">
      <c r="B17" s="333">
        <v>11</v>
      </c>
      <c r="C17" s="321" t="s">
        <v>1258</v>
      </c>
      <c r="D17" s="1042" t="s">
        <v>1225</v>
      </c>
      <c r="E17" s="331"/>
      <c r="F17" s="1043" t="s">
        <v>1238</v>
      </c>
      <c r="G17" s="323">
        <v>410</v>
      </c>
      <c r="H17" s="1040" t="s">
        <v>1259</v>
      </c>
      <c r="I17" s="325">
        <v>7585.2</v>
      </c>
      <c r="J17" s="295"/>
      <c r="K17" s="336"/>
      <c r="L17" s="336"/>
      <c r="M17" s="336"/>
      <c r="N17" s="336" t="s">
        <v>1260</v>
      </c>
      <c r="O17" s="329">
        <v>965.9</v>
      </c>
      <c r="P17" s="329">
        <v>932.6</v>
      </c>
      <c r="Q17" s="329">
        <v>933.6</v>
      </c>
      <c r="R17" s="1041">
        <v>975.8</v>
      </c>
      <c r="S17" s="1041">
        <v>929.8</v>
      </c>
      <c r="T17" s="1041">
        <v>935.5</v>
      </c>
      <c r="U17" s="1041">
        <v>959.2</v>
      </c>
      <c r="V17" s="1041">
        <v>952.8</v>
      </c>
      <c r="W17" s="1041"/>
    </row>
    <row r="18" spans="2:23" ht="15" customHeight="1">
      <c r="B18" s="333" t="s">
        <v>1261</v>
      </c>
      <c r="C18" s="321" t="s">
        <v>1262</v>
      </c>
      <c r="D18" s="1042" t="s">
        <v>1225</v>
      </c>
      <c r="E18" s="331"/>
      <c r="F18" s="1043" t="s">
        <v>1246</v>
      </c>
      <c r="G18" s="323">
        <v>987</v>
      </c>
      <c r="H18" s="1040" t="s">
        <v>1247</v>
      </c>
      <c r="I18" s="325">
        <v>7517.9</v>
      </c>
      <c r="J18" s="295"/>
      <c r="K18" s="336"/>
      <c r="L18" s="336"/>
      <c r="M18" s="336"/>
      <c r="N18" s="336">
        <v>918.2</v>
      </c>
      <c r="O18" s="329">
        <v>968.5</v>
      </c>
      <c r="P18" s="329">
        <v>974.3</v>
      </c>
      <c r="Q18" s="329">
        <v>935.2</v>
      </c>
      <c r="R18" s="1041">
        <v>1000</v>
      </c>
      <c r="S18" s="1041" t="s">
        <v>1263</v>
      </c>
      <c r="T18" s="1041">
        <v>808.2</v>
      </c>
      <c r="U18" s="1041">
        <v>948.5</v>
      </c>
      <c r="V18" s="1041">
        <v>965</v>
      </c>
      <c r="W18" s="1041"/>
    </row>
    <row r="19" spans="2:23" ht="15" customHeight="1">
      <c r="B19" s="333" t="s">
        <v>1261</v>
      </c>
      <c r="C19" s="321" t="s">
        <v>1264</v>
      </c>
      <c r="D19" s="1042" t="s">
        <v>1225</v>
      </c>
      <c r="E19" s="331"/>
      <c r="F19" s="1043" t="s">
        <v>1265</v>
      </c>
      <c r="G19" s="323">
        <v>703</v>
      </c>
      <c r="H19" s="1040" t="s">
        <v>1266</v>
      </c>
      <c r="I19" s="325">
        <v>7517.9</v>
      </c>
      <c r="J19" s="295"/>
      <c r="K19" s="336"/>
      <c r="L19" s="336"/>
      <c r="M19" s="336"/>
      <c r="N19" s="336">
        <v>903.4</v>
      </c>
      <c r="O19" s="329">
        <v>886.2</v>
      </c>
      <c r="P19" s="329">
        <v>937</v>
      </c>
      <c r="Q19" s="329">
        <v>917.1</v>
      </c>
      <c r="R19" s="1041">
        <v>928.2</v>
      </c>
      <c r="S19" s="1041">
        <v>957.9</v>
      </c>
      <c r="T19" s="1041" t="s">
        <v>1267</v>
      </c>
      <c r="U19" s="1041">
        <v>1000</v>
      </c>
      <c r="V19" s="1041">
        <v>988.1</v>
      </c>
      <c r="W19" s="1041"/>
    </row>
    <row r="20" spans="2:23" ht="15" customHeight="1">
      <c r="B20" s="333" t="s">
        <v>130</v>
      </c>
      <c r="C20" s="321" t="s">
        <v>1268</v>
      </c>
      <c r="D20" s="1042" t="s">
        <v>1225</v>
      </c>
      <c r="E20" s="331"/>
      <c r="F20" s="1043" t="s">
        <v>1265</v>
      </c>
      <c r="G20" s="323">
        <v>553</v>
      </c>
      <c r="H20" s="1040" t="s">
        <v>1269</v>
      </c>
      <c r="I20" s="325">
        <v>7304</v>
      </c>
      <c r="J20" s="295"/>
      <c r="K20" s="336"/>
      <c r="L20" s="336"/>
      <c r="M20" s="336"/>
      <c r="N20" s="336">
        <v>957.9</v>
      </c>
      <c r="O20" s="329">
        <v>889.4</v>
      </c>
      <c r="P20" s="329">
        <v>963.1</v>
      </c>
      <c r="Q20" s="329">
        <v>945.6</v>
      </c>
      <c r="R20" s="1041" t="s">
        <v>532</v>
      </c>
      <c r="S20" s="1041">
        <v>950.4</v>
      </c>
      <c r="T20" s="1041">
        <v>879.1</v>
      </c>
      <c r="U20" s="1041">
        <v>732.8</v>
      </c>
      <c r="V20" s="1041">
        <v>985.7</v>
      </c>
      <c r="W20" s="1041"/>
    </row>
    <row r="21" spans="2:23" ht="15" customHeight="1">
      <c r="B21" s="333" t="s">
        <v>134</v>
      </c>
      <c r="C21" s="321" t="s">
        <v>260</v>
      </c>
      <c r="D21" s="1042" t="s">
        <v>1225</v>
      </c>
      <c r="E21" s="331"/>
      <c r="F21" s="1043" t="s">
        <v>1242</v>
      </c>
      <c r="G21" s="323">
        <v>979</v>
      </c>
      <c r="H21" s="1040" t="s">
        <v>1243</v>
      </c>
      <c r="I21" s="325">
        <v>7058.3</v>
      </c>
      <c r="J21" s="295"/>
      <c r="K21" s="336"/>
      <c r="L21" s="336"/>
      <c r="M21" s="336"/>
      <c r="N21" s="336">
        <v>558.4</v>
      </c>
      <c r="O21" s="329">
        <v>940.8</v>
      </c>
      <c r="P21" s="329" t="s">
        <v>1270</v>
      </c>
      <c r="Q21" s="329">
        <v>900.4</v>
      </c>
      <c r="R21" s="1041">
        <v>932.4</v>
      </c>
      <c r="S21" s="1041">
        <v>994.2</v>
      </c>
      <c r="T21" s="1041">
        <v>817.1</v>
      </c>
      <c r="U21" s="1041">
        <v>948.8</v>
      </c>
      <c r="V21" s="1041">
        <v>966.2</v>
      </c>
      <c r="W21" s="1041"/>
    </row>
    <row r="22" spans="2:23" ht="15" customHeight="1">
      <c r="B22" s="333" t="s">
        <v>136</v>
      </c>
      <c r="C22" s="321" t="s">
        <v>1271</v>
      </c>
      <c r="D22" s="1042" t="s">
        <v>1225</v>
      </c>
      <c r="E22" s="331"/>
      <c r="F22" s="1043" t="s">
        <v>1230</v>
      </c>
      <c r="G22" s="323">
        <v>882</v>
      </c>
      <c r="H22" s="1040" t="s">
        <v>1231</v>
      </c>
      <c r="I22" s="325">
        <v>6910.3</v>
      </c>
      <c r="J22" s="295"/>
      <c r="K22" s="336"/>
      <c r="L22" s="336"/>
      <c r="M22" s="336"/>
      <c r="N22" s="336">
        <v>1000</v>
      </c>
      <c r="O22" s="329">
        <v>619.9</v>
      </c>
      <c r="P22" s="329" t="s">
        <v>1272</v>
      </c>
      <c r="Q22" s="329">
        <v>920.5</v>
      </c>
      <c r="R22" s="1041">
        <v>884.7</v>
      </c>
      <c r="S22" s="1041">
        <v>610.29999999999995</v>
      </c>
      <c r="T22" s="1041">
        <v>987.6</v>
      </c>
      <c r="U22" s="1041">
        <v>936.8</v>
      </c>
      <c r="V22" s="1041">
        <v>950.5</v>
      </c>
      <c r="W22" s="1041"/>
    </row>
    <row r="23" spans="2:23" ht="15" customHeight="1">
      <c r="B23" s="333" t="s">
        <v>138</v>
      </c>
      <c r="C23" s="321" t="s">
        <v>1273</v>
      </c>
      <c r="D23" s="1042" t="s">
        <v>1225</v>
      </c>
      <c r="E23" s="331"/>
      <c r="F23" s="1043" t="s">
        <v>1274</v>
      </c>
      <c r="G23" s="323">
        <v>8</v>
      </c>
      <c r="H23" s="1040" t="s">
        <v>1275</v>
      </c>
      <c r="I23" s="325">
        <v>6830.2</v>
      </c>
      <c r="J23" s="295"/>
      <c r="K23" s="336"/>
      <c r="L23" s="336"/>
      <c r="M23" s="336"/>
      <c r="N23" s="336">
        <v>802.2</v>
      </c>
      <c r="O23" s="329">
        <v>994.2</v>
      </c>
      <c r="P23" s="329">
        <v>310.8</v>
      </c>
      <c r="Q23" s="329">
        <v>906.5</v>
      </c>
      <c r="R23" s="1041">
        <v>916.5</v>
      </c>
      <c r="S23" s="1041">
        <v>963.6</v>
      </c>
      <c r="T23" s="1041">
        <v>1000</v>
      </c>
      <c r="U23" s="1041">
        <v>936.4</v>
      </c>
      <c r="V23" s="1041" t="s">
        <v>532</v>
      </c>
      <c r="W23" s="1041"/>
    </row>
    <row r="24" spans="2:23" ht="15" customHeight="1" thickBot="1">
      <c r="B24" s="338" t="s">
        <v>363</v>
      </c>
      <c r="C24" s="339"/>
      <c r="D24" s="1044"/>
      <c r="E24" s="340"/>
      <c r="F24" s="1045"/>
      <c r="G24" s="341"/>
      <c r="H24" s="1046"/>
      <c r="I24" s="343"/>
      <c r="J24" s="295"/>
      <c r="K24" s="344"/>
      <c r="L24" s="344"/>
      <c r="M24" s="344"/>
      <c r="N24" s="344"/>
      <c r="O24" s="345"/>
      <c r="P24" s="345"/>
      <c r="Q24" s="345"/>
      <c r="R24" s="1047"/>
      <c r="S24" s="1047"/>
      <c r="T24" s="1047"/>
      <c r="U24" s="1047"/>
      <c r="V24" s="1047"/>
      <c r="W24" s="1047"/>
    </row>
    <row r="25" spans="2:23" ht="12.75" customHeight="1"/>
    <row r="26" spans="2:23" ht="25.5" customHeight="1">
      <c r="B26" s="347"/>
      <c r="C26" s="1298"/>
      <c r="D26" s="1299"/>
      <c r="E26" s="1299"/>
      <c r="F26" s="1299"/>
      <c r="G26" s="1299"/>
      <c r="H26" s="1299"/>
      <c r="I26" s="1299"/>
      <c r="J26" s="1299"/>
      <c r="K26" s="1299"/>
      <c r="L26" s="1299"/>
      <c r="M26" s="1299"/>
      <c r="N26" s="1299"/>
      <c r="O26" s="1299"/>
      <c r="P26" s="1299"/>
      <c r="Q26" s="1299"/>
      <c r="R26" s="1299"/>
    </row>
    <row r="27" spans="2:23" ht="24.75" customHeight="1" thickBot="1">
      <c r="B27" s="299" t="s">
        <v>1276</v>
      </c>
    </row>
    <row r="28" spans="2:23" ht="24.75" customHeight="1" thickBot="1">
      <c r="B28" s="300" t="s">
        <v>0</v>
      </c>
      <c r="C28" s="301" t="s">
        <v>77</v>
      </c>
      <c r="D28" s="1031" t="s">
        <v>1217</v>
      </c>
      <c r="E28" s="302" t="s">
        <v>154</v>
      </c>
      <c r="F28" s="303" t="s">
        <v>79</v>
      </c>
      <c r="G28" s="303" t="s">
        <v>3</v>
      </c>
      <c r="H28" s="304" t="s">
        <v>4</v>
      </c>
      <c r="I28" s="305" t="s">
        <v>155</v>
      </c>
      <c r="K28" s="306" t="s">
        <v>1218</v>
      </c>
      <c r="L28" s="306" t="s">
        <v>1219</v>
      </c>
      <c r="M28" s="306" t="s">
        <v>1220</v>
      </c>
      <c r="N28" s="306" t="s">
        <v>31</v>
      </c>
      <c r="O28" s="307" t="s">
        <v>81</v>
      </c>
      <c r="P28" s="307" t="s">
        <v>33</v>
      </c>
      <c r="Q28" s="307" t="s">
        <v>82</v>
      </c>
      <c r="R28" s="307" t="s">
        <v>83</v>
      </c>
      <c r="S28" s="307" t="s">
        <v>84</v>
      </c>
      <c r="T28" s="307" t="s">
        <v>1221</v>
      </c>
      <c r="U28" s="307" t="s">
        <v>1222</v>
      </c>
      <c r="V28" s="307" t="s">
        <v>87</v>
      </c>
      <c r="W28" s="307" t="s">
        <v>1223</v>
      </c>
    </row>
    <row r="29" spans="2:23" ht="15" customHeight="1">
      <c r="B29" s="320" t="s">
        <v>93</v>
      </c>
      <c r="C29" s="321" t="s">
        <v>1277</v>
      </c>
      <c r="D29" s="1042" t="s">
        <v>1278</v>
      </c>
      <c r="E29" s="331"/>
      <c r="F29" s="1043" t="s">
        <v>1246</v>
      </c>
      <c r="G29" s="323">
        <v>987</v>
      </c>
      <c r="H29" s="1040" t="s">
        <v>1247</v>
      </c>
      <c r="I29" s="325">
        <v>2846.7</v>
      </c>
      <c r="J29" s="295"/>
      <c r="K29" s="336">
        <v>952.6</v>
      </c>
      <c r="L29" s="336">
        <v>963.2</v>
      </c>
      <c r="M29" s="336">
        <v>930.9</v>
      </c>
      <c r="N29" s="336">
        <v>942.8</v>
      </c>
      <c r="O29" s="329">
        <v>987.6</v>
      </c>
      <c r="P29" s="329">
        <v>965.5</v>
      </c>
      <c r="Q29" s="329">
        <v>942.4</v>
      </c>
      <c r="R29" s="1041" t="s">
        <v>532</v>
      </c>
      <c r="S29" s="1041">
        <v>937.2</v>
      </c>
      <c r="T29" s="1041">
        <v>985.8</v>
      </c>
      <c r="U29" s="1041">
        <v>966.3</v>
      </c>
      <c r="V29" s="1041">
        <v>906.1</v>
      </c>
      <c r="W29" s="1041"/>
    </row>
    <row r="30" spans="2:23" ht="15" customHeight="1">
      <c r="B30" s="320" t="s">
        <v>97</v>
      </c>
      <c r="C30" s="321" t="s">
        <v>1279</v>
      </c>
      <c r="D30" s="1042" t="s">
        <v>1278</v>
      </c>
      <c r="E30" s="331"/>
      <c r="F30" s="1043" t="s">
        <v>1254</v>
      </c>
      <c r="G30" s="323">
        <v>666</v>
      </c>
      <c r="H30" s="1040" t="s">
        <v>1255</v>
      </c>
      <c r="I30" s="325">
        <v>1916.5</v>
      </c>
      <c r="J30" s="295"/>
      <c r="K30" s="336">
        <v>0</v>
      </c>
      <c r="L30" s="336">
        <v>962.2</v>
      </c>
      <c r="M30" s="336">
        <v>954.3</v>
      </c>
      <c r="N30" s="336">
        <v>920</v>
      </c>
      <c r="O30" s="329">
        <v>928.7</v>
      </c>
      <c r="P30" s="329">
        <v>955.8</v>
      </c>
      <c r="Q30" s="329">
        <v>941.7</v>
      </c>
      <c r="R30" s="1041">
        <v>973.6</v>
      </c>
      <c r="S30" s="1041" t="s">
        <v>1280</v>
      </c>
      <c r="T30" s="1041">
        <v>943.8</v>
      </c>
      <c r="U30" s="1041">
        <v>992</v>
      </c>
      <c r="V30" s="1041">
        <v>958.3</v>
      </c>
      <c r="W30" s="1041"/>
    </row>
    <row r="31" spans="2:23" ht="15" customHeight="1">
      <c r="B31" s="320" t="s">
        <v>101</v>
      </c>
      <c r="C31" s="321" t="s">
        <v>1281</v>
      </c>
      <c r="D31" s="1042" t="s">
        <v>1278</v>
      </c>
      <c r="E31" s="331"/>
      <c r="F31" s="1043" t="s">
        <v>1250</v>
      </c>
      <c r="G31" s="323">
        <v>837</v>
      </c>
      <c r="H31" s="1040" t="s">
        <v>1251</v>
      </c>
      <c r="I31" s="325">
        <v>1333.6</v>
      </c>
      <c r="J31" s="295"/>
      <c r="K31" s="336">
        <v>969.6</v>
      </c>
      <c r="L31" s="336">
        <v>188.1</v>
      </c>
      <c r="M31" s="336">
        <v>175.9</v>
      </c>
      <c r="N31" s="336">
        <v>930.7</v>
      </c>
      <c r="O31" s="329" t="s">
        <v>1282</v>
      </c>
      <c r="P31" s="329">
        <v>943.4</v>
      </c>
      <c r="Q31" s="329">
        <v>981.4</v>
      </c>
      <c r="R31" s="1041">
        <v>961.6</v>
      </c>
      <c r="S31" s="1041">
        <v>934.4</v>
      </c>
      <c r="T31" s="1041">
        <v>951.5</v>
      </c>
      <c r="U31" s="1041">
        <v>982.8</v>
      </c>
      <c r="V31" s="1041">
        <v>939.5</v>
      </c>
      <c r="W31" s="1041"/>
    </row>
    <row r="32" spans="2:23" ht="15" customHeight="1">
      <c r="B32" s="333" t="s">
        <v>105</v>
      </c>
      <c r="C32" s="321" t="s">
        <v>1283</v>
      </c>
      <c r="D32" s="1042" t="s">
        <v>1278</v>
      </c>
      <c r="E32" s="331"/>
      <c r="F32" s="1043" t="s">
        <v>1238</v>
      </c>
      <c r="G32" s="323">
        <v>410</v>
      </c>
      <c r="H32" s="1040" t="s">
        <v>1259</v>
      </c>
      <c r="I32" s="325">
        <v>7599.8</v>
      </c>
      <c r="J32" s="295"/>
      <c r="K32" s="336"/>
      <c r="L32" s="336"/>
      <c r="M32" s="336"/>
      <c r="N32" s="336">
        <v>962.4</v>
      </c>
      <c r="O32" s="329">
        <v>950.4</v>
      </c>
      <c r="P32" s="329">
        <v>943.1</v>
      </c>
      <c r="Q32" s="329">
        <v>982.2</v>
      </c>
      <c r="R32" s="1041">
        <v>987.2</v>
      </c>
      <c r="S32" s="1041">
        <v>946.3</v>
      </c>
      <c r="T32" s="1041">
        <v>911.5</v>
      </c>
      <c r="U32" s="1041" t="s">
        <v>1284</v>
      </c>
      <c r="V32" s="1041">
        <v>916.7</v>
      </c>
      <c r="W32" s="1041"/>
    </row>
    <row r="33" spans="2:23" ht="15" customHeight="1">
      <c r="B33" s="333" t="s">
        <v>109</v>
      </c>
      <c r="C33" s="321" t="s">
        <v>1285</v>
      </c>
      <c r="D33" s="1042" t="s">
        <v>1278</v>
      </c>
      <c r="E33" s="331"/>
      <c r="F33" s="1043" t="s">
        <v>1230</v>
      </c>
      <c r="G33" s="323">
        <v>340</v>
      </c>
      <c r="H33" s="1040" t="s">
        <v>1286</v>
      </c>
      <c r="I33" s="325">
        <v>7585.3</v>
      </c>
      <c r="J33" s="295"/>
      <c r="K33" s="336"/>
      <c r="L33" s="336"/>
      <c r="M33" s="336"/>
      <c r="N33" s="336" t="s">
        <v>1287</v>
      </c>
      <c r="O33" s="329">
        <v>954.8</v>
      </c>
      <c r="P33" s="329">
        <v>968.1</v>
      </c>
      <c r="Q33" s="329">
        <v>967.9</v>
      </c>
      <c r="R33" s="1041">
        <v>929</v>
      </c>
      <c r="S33" s="1041">
        <v>928.1</v>
      </c>
      <c r="T33" s="1041">
        <v>944.8</v>
      </c>
      <c r="U33" s="1041">
        <v>944</v>
      </c>
      <c r="V33" s="1041">
        <v>948.6</v>
      </c>
      <c r="W33" s="1041"/>
    </row>
    <row r="34" spans="2:23" ht="15" customHeight="1">
      <c r="B34" s="333" t="s">
        <v>112</v>
      </c>
      <c r="C34" s="321" t="s">
        <v>197</v>
      </c>
      <c r="D34" s="1042" t="s">
        <v>1278</v>
      </c>
      <c r="E34" s="331"/>
      <c r="F34" s="1043" t="s">
        <v>1242</v>
      </c>
      <c r="G34" s="323">
        <v>512</v>
      </c>
      <c r="H34" s="1040" t="s">
        <v>1288</v>
      </c>
      <c r="I34" s="325">
        <v>7581.2</v>
      </c>
      <c r="J34" s="295"/>
      <c r="K34" s="336"/>
      <c r="L34" s="336"/>
      <c r="M34" s="336"/>
      <c r="N34" s="336" t="s">
        <v>1289</v>
      </c>
      <c r="O34" s="329">
        <v>967.6</v>
      </c>
      <c r="P34" s="329">
        <v>967.2</v>
      </c>
      <c r="Q34" s="329">
        <v>990.2</v>
      </c>
      <c r="R34" s="1041">
        <v>949.4</v>
      </c>
      <c r="S34" s="1041">
        <v>970.2</v>
      </c>
      <c r="T34" s="1041">
        <v>785.2</v>
      </c>
      <c r="U34" s="1041">
        <v>978.4</v>
      </c>
      <c r="V34" s="1041">
        <v>973</v>
      </c>
      <c r="W34" s="1041"/>
    </row>
    <row r="35" spans="2:23" ht="15" customHeight="1">
      <c r="B35" s="333" t="s">
        <v>115</v>
      </c>
      <c r="C35" s="321" t="s">
        <v>1290</v>
      </c>
      <c r="D35" s="1042" t="s">
        <v>1278</v>
      </c>
      <c r="E35" s="331"/>
      <c r="F35" s="1043" t="s">
        <v>1242</v>
      </c>
      <c r="G35" s="323">
        <v>5</v>
      </c>
      <c r="H35" s="1040" t="s">
        <v>1291</v>
      </c>
      <c r="I35" s="325">
        <v>7486.7</v>
      </c>
      <c r="J35" s="295"/>
      <c r="K35" s="336"/>
      <c r="L35" s="336"/>
      <c r="M35" s="336"/>
      <c r="N35" s="336">
        <v>942.8</v>
      </c>
      <c r="O35" s="329">
        <v>960</v>
      </c>
      <c r="P35" s="329" t="s">
        <v>1292</v>
      </c>
      <c r="Q35" s="329">
        <v>969.6</v>
      </c>
      <c r="R35" s="1041">
        <v>846.3</v>
      </c>
      <c r="S35" s="1041">
        <v>948.8</v>
      </c>
      <c r="T35" s="1041">
        <v>983.2</v>
      </c>
      <c r="U35" s="1041">
        <v>936.8</v>
      </c>
      <c r="V35" s="1041">
        <v>899.2</v>
      </c>
      <c r="W35" s="1041"/>
    </row>
    <row r="36" spans="2:23" ht="15" customHeight="1">
      <c r="B36" s="333" t="s">
        <v>117</v>
      </c>
      <c r="C36" s="321" t="s">
        <v>1293</v>
      </c>
      <c r="D36" s="1042" t="s">
        <v>1278</v>
      </c>
      <c r="E36" s="331"/>
      <c r="F36" s="1043" t="s">
        <v>1250</v>
      </c>
      <c r="G36" s="323">
        <v>837</v>
      </c>
      <c r="H36" s="1040" t="s">
        <v>1251</v>
      </c>
      <c r="I36" s="325">
        <v>7431</v>
      </c>
      <c r="J36" s="295"/>
      <c r="K36" s="336"/>
      <c r="L36" s="336"/>
      <c r="M36" s="336"/>
      <c r="N36" s="336">
        <v>1000</v>
      </c>
      <c r="O36" s="329">
        <v>968</v>
      </c>
      <c r="P36" s="329">
        <v>1000</v>
      </c>
      <c r="Q36" s="329" t="s">
        <v>532</v>
      </c>
      <c r="R36" s="1041">
        <v>954.4</v>
      </c>
      <c r="S36" s="1041">
        <v>552.20000000000005</v>
      </c>
      <c r="T36" s="1041">
        <v>981.3</v>
      </c>
      <c r="U36" s="1041">
        <v>975.1</v>
      </c>
      <c r="V36" s="1041">
        <v>1000</v>
      </c>
      <c r="W36" s="1041"/>
    </row>
    <row r="37" spans="2:23" ht="15" customHeight="1">
      <c r="B37" s="333" t="s">
        <v>120</v>
      </c>
      <c r="C37" s="321" t="s">
        <v>1294</v>
      </c>
      <c r="D37" s="1042" t="s">
        <v>1278</v>
      </c>
      <c r="E37" s="331"/>
      <c r="F37" s="1043" t="s">
        <v>1238</v>
      </c>
      <c r="G37" s="323">
        <v>542</v>
      </c>
      <c r="H37" s="1040" t="s">
        <v>1295</v>
      </c>
      <c r="I37" s="325">
        <v>7369</v>
      </c>
      <c r="J37" s="295"/>
      <c r="K37" s="336"/>
      <c r="L37" s="336"/>
      <c r="M37" s="336"/>
      <c r="N37" s="336">
        <v>856.2</v>
      </c>
      <c r="O37" s="329">
        <v>918.2</v>
      </c>
      <c r="P37" s="329">
        <v>849.4</v>
      </c>
      <c r="Q37" s="329">
        <v>939.3</v>
      </c>
      <c r="R37" s="1041">
        <v>924.2</v>
      </c>
      <c r="S37" s="1041" t="s">
        <v>1296</v>
      </c>
      <c r="T37" s="1041">
        <v>974.3</v>
      </c>
      <c r="U37" s="1041">
        <v>972.5</v>
      </c>
      <c r="V37" s="1041">
        <v>934.9</v>
      </c>
      <c r="W37" s="1041"/>
    </row>
    <row r="38" spans="2:23" ht="15" customHeight="1">
      <c r="B38" s="333" t="s">
        <v>123</v>
      </c>
      <c r="C38" s="321" t="s">
        <v>1297</v>
      </c>
      <c r="D38" s="1042" t="s">
        <v>1278</v>
      </c>
      <c r="E38" s="331"/>
      <c r="F38" s="1043" t="s">
        <v>1265</v>
      </c>
      <c r="G38" s="323">
        <v>497</v>
      </c>
      <c r="H38" s="1040" t="s">
        <v>1298</v>
      </c>
      <c r="I38" s="325">
        <v>7361.5</v>
      </c>
      <c r="J38" s="295"/>
      <c r="K38" s="336"/>
      <c r="L38" s="336"/>
      <c r="M38" s="336"/>
      <c r="N38" s="336" t="s">
        <v>1299</v>
      </c>
      <c r="O38" s="329">
        <v>984.2</v>
      </c>
      <c r="P38" s="329">
        <v>934.2</v>
      </c>
      <c r="Q38" s="329">
        <v>938.4</v>
      </c>
      <c r="R38" s="1041">
        <v>951.4</v>
      </c>
      <c r="S38" s="1041">
        <v>983.1</v>
      </c>
      <c r="T38" s="1041">
        <v>746.4</v>
      </c>
      <c r="U38" s="1041">
        <v>920</v>
      </c>
      <c r="V38" s="1041">
        <v>903.8</v>
      </c>
      <c r="W38" s="1041"/>
    </row>
    <row r="39" spans="2:23" ht="15" customHeight="1">
      <c r="B39" s="333" t="s">
        <v>125</v>
      </c>
      <c r="C39" s="321" t="s">
        <v>1300</v>
      </c>
      <c r="D39" s="1042" t="s">
        <v>1278</v>
      </c>
      <c r="E39" s="331"/>
      <c r="F39" s="1043" t="s">
        <v>1274</v>
      </c>
      <c r="G39" s="323">
        <v>18</v>
      </c>
      <c r="H39" s="1040" t="s">
        <v>1301</v>
      </c>
      <c r="I39" s="325">
        <v>7306.9</v>
      </c>
      <c r="J39" s="295"/>
      <c r="K39" s="336"/>
      <c r="L39" s="336"/>
      <c r="M39" s="336"/>
      <c r="N39" s="336">
        <v>909.8</v>
      </c>
      <c r="O39" s="329">
        <v>915.9</v>
      </c>
      <c r="P39" s="329">
        <v>941.9</v>
      </c>
      <c r="Q39" s="329">
        <v>906.3</v>
      </c>
      <c r="R39" s="1041" t="s">
        <v>532</v>
      </c>
      <c r="S39" s="1041">
        <v>927.1</v>
      </c>
      <c r="T39" s="1041">
        <v>982.2</v>
      </c>
      <c r="U39" s="1041">
        <v>770.9</v>
      </c>
      <c r="V39" s="1041">
        <v>952.8</v>
      </c>
      <c r="W39" s="1041"/>
    </row>
    <row r="40" spans="2:23" ht="15" customHeight="1">
      <c r="B40" s="333" t="s">
        <v>127</v>
      </c>
      <c r="C40" s="321" t="s">
        <v>1014</v>
      </c>
      <c r="D40" s="1042" t="s">
        <v>1278</v>
      </c>
      <c r="E40" s="331"/>
      <c r="F40" s="1043" t="s">
        <v>1238</v>
      </c>
      <c r="G40" s="323">
        <v>409</v>
      </c>
      <c r="H40" s="1040" t="s">
        <v>1239</v>
      </c>
      <c r="I40" s="325">
        <v>7304.8</v>
      </c>
      <c r="J40" s="295"/>
      <c r="K40" s="336"/>
      <c r="L40" s="336"/>
      <c r="M40" s="336"/>
      <c r="N40" s="336">
        <v>909.8</v>
      </c>
      <c r="O40" s="329">
        <v>874.7</v>
      </c>
      <c r="P40" s="329">
        <v>905.1</v>
      </c>
      <c r="Q40" s="329" t="s">
        <v>1302</v>
      </c>
      <c r="R40" s="1041">
        <v>925.9</v>
      </c>
      <c r="S40" s="1041">
        <v>921.9</v>
      </c>
      <c r="T40" s="1041">
        <v>931.8</v>
      </c>
      <c r="U40" s="1041">
        <v>924.2</v>
      </c>
      <c r="V40" s="1041">
        <v>911.4</v>
      </c>
      <c r="W40" s="1041"/>
    </row>
    <row r="41" spans="2:23" ht="15" customHeight="1">
      <c r="B41" s="333" t="s">
        <v>130</v>
      </c>
      <c r="C41" s="321" t="s">
        <v>1303</v>
      </c>
      <c r="D41" s="1042" t="s">
        <v>1278</v>
      </c>
      <c r="E41" s="331"/>
      <c r="F41" s="1043" t="s">
        <v>1242</v>
      </c>
      <c r="G41" s="323">
        <v>267</v>
      </c>
      <c r="H41" s="1040" t="s">
        <v>1304</v>
      </c>
      <c r="I41" s="325">
        <v>7094.7</v>
      </c>
      <c r="J41" s="295"/>
      <c r="K41" s="336"/>
      <c r="L41" s="336"/>
      <c r="M41" s="336"/>
      <c r="N41" s="336">
        <v>967.2</v>
      </c>
      <c r="O41" s="329" t="s">
        <v>532</v>
      </c>
      <c r="P41" s="329">
        <v>947.6</v>
      </c>
      <c r="Q41" s="329">
        <v>536</v>
      </c>
      <c r="R41" s="1041">
        <v>939.7</v>
      </c>
      <c r="S41" s="1041">
        <v>1000</v>
      </c>
      <c r="T41" s="1041">
        <v>879.6</v>
      </c>
      <c r="U41" s="1041">
        <v>895.2</v>
      </c>
      <c r="V41" s="1041">
        <v>929.4</v>
      </c>
      <c r="W41" s="1041"/>
    </row>
    <row r="42" spans="2:23" ht="15" customHeight="1">
      <c r="B42" s="333" t="s">
        <v>134</v>
      </c>
      <c r="C42" s="321" t="s">
        <v>1305</v>
      </c>
      <c r="D42" s="1042" t="s">
        <v>1278</v>
      </c>
      <c r="E42" s="331"/>
      <c r="F42" s="1043" t="s">
        <v>1238</v>
      </c>
      <c r="G42" s="323">
        <v>409</v>
      </c>
      <c r="H42" s="1040" t="s">
        <v>1239</v>
      </c>
      <c r="I42" s="325">
        <v>7063.9</v>
      </c>
      <c r="J42" s="295"/>
      <c r="K42" s="336"/>
      <c r="L42" s="336"/>
      <c r="M42" s="336"/>
      <c r="N42" s="336">
        <v>932.2</v>
      </c>
      <c r="O42" s="329">
        <v>936.9</v>
      </c>
      <c r="P42" s="329">
        <v>895.7</v>
      </c>
      <c r="Q42" s="329">
        <v>881.4</v>
      </c>
      <c r="R42" s="1041">
        <v>912.5</v>
      </c>
      <c r="S42" s="1041">
        <v>898.1</v>
      </c>
      <c r="T42" s="1041">
        <v>777.9</v>
      </c>
      <c r="U42" s="1041">
        <v>829.2</v>
      </c>
      <c r="V42" s="1041" t="s">
        <v>532</v>
      </c>
      <c r="W42" s="1041"/>
    </row>
    <row r="43" spans="2:23" ht="15" customHeight="1">
      <c r="B43" s="333" t="s">
        <v>136</v>
      </c>
      <c r="C43" s="321" t="s">
        <v>1306</v>
      </c>
      <c r="D43" s="1042" t="s">
        <v>1278</v>
      </c>
      <c r="E43" s="331"/>
      <c r="F43" s="1043" t="s">
        <v>1233</v>
      </c>
      <c r="G43" s="323">
        <v>63</v>
      </c>
      <c r="H43" s="1040" t="s">
        <v>1307</v>
      </c>
      <c r="I43" s="325">
        <v>6880.9</v>
      </c>
      <c r="J43" s="295"/>
      <c r="K43" s="336"/>
      <c r="L43" s="336"/>
      <c r="M43" s="336"/>
      <c r="N43" s="336">
        <v>878.3</v>
      </c>
      <c r="O43" s="329">
        <v>893.4</v>
      </c>
      <c r="P43" s="329" t="s">
        <v>1308</v>
      </c>
      <c r="Q43" s="329">
        <v>931.1</v>
      </c>
      <c r="R43" s="1041">
        <v>919.9</v>
      </c>
      <c r="S43" s="1041">
        <v>835.8</v>
      </c>
      <c r="T43" s="1041">
        <v>910</v>
      </c>
      <c r="U43" s="1041">
        <v>625.1</v>
      </c>
      <c r="V43" s="1041">
        <v>887.3</v>
      </c>
      <c r="W43" s="1041"/>
    </row>
    <row r="44" spans="2:23" ht="15" customHeight="1">
      <c r="B44" s="333" t="s">
        <v>138</v>
      </c>
      <c r="C44" s="321" t="s">
        <v>1309</v>
      </c>
      <c r="D44" s="1042" t="s">
        <v>1278</v>
      </c>
      <c r="E44" s="331"/>
      <c r="F44" s="1043" t="s">
        <v>1230</v>
      </c>
      <c r="G44" s="323">
        <v>774</v>
      </c>
      <c r="H44" s="1040" t="s">
        <v>1310</v>
      </c>
      <c r="I44" s="325">
        <v>6879.4</v>
      </c>
      <c r="J44" s="295"/>
      <c r="K44" s="336"/>
      <c r="L44" s="336"/>
      <c r="M44" s="336"/>
      <c r="N44" s="336">
        <v>903.4</v>
      </c>
      <c r="O44" s="329">
        <v>942</v>
      </c>
      <c r="P44" s="329">
        <v>492.2</v>
      </c>
      <c r="Q44" s="329">
        <v>891.4</v>
      </c>
      <c r="R44" s="1041">
        <v>969.3</v>
      </c>
      <c r="S44" s="1041" t="s">
        <v>1311</v>
      </c>
      <c r="T44" s="1041">
        <v>933.6</v>
      </c>
      <c r="U44" s="1041">
        <v>813.6</v>
      </c>
      <c r="V44" s="1041">
        <v>933.9</v>
      </c>
      <c r="W44" s="1041"/>
    </row>
    <row r="45" spans="2:23" ht="15" customHeight="1">
      <c r="B45" s="333" t="s">
        <v>140</v>
      </c>
      <c r="C45" s="321" t="s">
        <v>1312</v>
      </c>
      <c r="D45" s="1042" t="s">
        <v>1278</v>
      </c>
      <c r="E45" s="331"/>
      <c r="F45" s="1043" t="s">
        <v>1238</v>
      </c>
      <c r="G45" s="323">
        <v>409</v>
      </c>
      <c r="H45" s="1040" t="s">
        <v>1239</v>
      </c>
      <c r="I45" s="325">
        <v>6824.8</v>
      </c>
      <c r="J45" s="295"/>
      <c r="K45" s="336"/>
      <c r="L45" s="336"/>
      <c r="M45" s="336"/>
      <c r="N45" s="336">
        <v>823.4</v>
      </c>
      <c r="O45" s="329">
        <v>900.8</v>
      </c>
      <c r="P45" s="329">
        <v>830.9</v>
      </c>
      <c r="Q45" s="329">
        <v>903.3</v>
      </c>
      <c r="R45" s="1041">
        <v>893.4</v>
      </c>
      <c r="S45" s="1041">
        <v>834.8</v>
      </c>
      <c r="T45" s="1041" t="s">
        <v>1313</v>
      </c>
      <c r="U45" s="1041">
        <v>757.7</v>
      </c>
      <c r="V45" s="1041">
        <v>880.5</v>
      </c>
      <c r="W45" s="1041"/>
    </row>
    <row r="46" spans="2:23" ht="15" customHeight="1">
      <c r="B46" s="333" t="s">
        <v>143</v>
      </c>
      <c r="C46" s="321" t="s">
        <v>1314</v>
      </c>
      <c r="D46" s="1042" t="s">
        <v>1278</v>
      </c>
      <c r="E46" s="331"/>
      <c r="F46" s="1043" t="s">
        <v>1274</v>
      </c>
      <c r="G46" s="323">
        <v>18</v>
      </c>
      <c r="H46" s="1040" t="s">
        <v>1301</v>
      </c>
      <c r="I46" s="325">
        <v>6789.9</v>
      </c>
      <c r="J46" s="295"/>
      <c r="K46" s="336"/>
      <c r="L46" s="336"/>
      <c r="M46" s="336"/>
      <c r="N46" s="336">
        <v>691</v>
      </c>
      <c r="O46" s="329" t="s">
        <v>532</v>
      </c>
      <c r="P46" s="329">
        <v>934.5</v>
      </c>
      <c r="Q46" s="329">
        <v>906.9</v>
      </c>
      <c r="R46" s="1041">
        <v>886.8</v>
      </c>
      <c r="S46" s="1041">
        <v>500.4</v>
      </c>
      <c r="T46" s="1041">
        <v>1000</v>
      </c>
      <c r="U46" s="1041">
        <v>942</v>
      </c>
      <c r="V46" s="1041">
        <v>928.3</v>
      </c>
      <c r="W46" s="1041"/>
    </row>
    <row r="47" spans="2:23" ht="15" customHeight="1">
      <c r="B47" s="333" t="s">
        <v>146</v>
      </c>
      <c r="C47" s="321" t="s">
        <v>1315</v>
      </c>
      <c r="D47" s="1042" t="s">
        <v>1278</v>
      </c>
      <c r="E47" s="331"/>
      <c r="F47" s="1043" t="s">
        <v>1250</v>
      </c>
      <c r="G47" s="323">
        <v>669</v>
      </c>
      <c r="H47" s="1040" t="s">
        <v>1316</v>
      </c>
      <c r="I47" s="325">
        <v>6726.9</v>
      </c>
      <c r="J47" s="295"/>
      <c r="K47" s="336"/>
      <c r="L47" s="336"/>
      <c r="M47" s="336"/>
      <c r="N47" s="336">
        <v>922.4</v>
      </c>
      <c r="O47" s="329">
        <v>959.7</v>
      </c>
      <c r="P47" s="329">
        <v>445.4</v>
      </c>
      <c r="Q47" s="329" t="s">
        <v>1317</v>
      </c>
      <c r="R47" s="1041">
        <v>890.9</v>
      </c>
      <c r="S47" s="1041">
        <v>1000</v>
      </c>
      <c r="T47" s="1041">
        <v>977</v>
      </c>
      <c r="U47" s="1041">
        <v>977.5</v>
      </c>
      <c r="V47" s="1041">
        <v>554</v>
      </c>
      <c r="W47" s="1041"/>
    </row>
    <row r="48" spans="2:23" ht="15" customHeight="1">
      <c r="B48" s="333" t="s">
        <v>148</v>
      </c>
      <c r="C48" s="321" t="s">
        <v>1318</v>
      </c>
      <c r="D48" s="1042" t="s">
        <v>1278</v>
      </c>
      <c r="E48" s="331"/>
      <c r="F48" s="1043" t="s">
        <v>1230</v>
      </c>
      <c r="G48" s="323">
        <v>882</v>
      </c>
      <c r="H48" s="1040" t="s">
        <v>1231</v>
      </c>
      <c r="I48" s="325">
        <v>6685.5</v>
      </c>
      <c r="J48" s="295"/>
      <c r="K48" s="336"/>
      <c r="L48" s="336"/>
      <c r="M48" s="336"/>
      <c r="N48" s="336">
        <v>928.9</v>
      </c>
      <c r="O48" s="329">
        <v>971</v>
      </c>
      <c r="P48" s="329">
        <v>364.5</v>
      </c>
      <c r="Q48" s="329">
        <v>949.4</v>
      </c>
      <c r="R48" s="1041" t="s">
        <v>532</v>
      </c>
      <c r="S48" s="1041">
        <v>950.4</v>
      </c>
      <c r="T48" s="1041">
        <v>657</v>
      </c>
      <c r="U48" s="1041">
        <v>994</v>
      </c>
      <c r="V48" s="1041">
        <v>870.3</v>
      </c>
      <c r="W48" s="1041"/>
    </row>
    <row r="49" spans="2:23" ht="15" customHeight="1">
      <c r="B49" s="333" t="s">
        <v>244</v>
      </c>
      <c r="C49" s="321" t="s">
        <v>1024</v>
      </c>
      <c r="D49" s="1042" t="s">
        <v>1278</v>
      </c>
      <c r="E49" s="331"/>
      <c r="F49" s="1043" t="s">
        <v>1246</v>
      </c>
      <c r="G49" s="323">
        <v>233</v>
      </c>
      <c r="H49" s="1040" t="s">
        <v>1319</v>
      </c>
      <c r="I49" s="325">
        <v>6677.8</v>
      </c>
      <c r="J49" s="295"/>
      <c r="K49" s="336"/>
      <c r="L49" s="336"/>
      <c r="M49" s="336"/>
      <c r="N49" s="336">
        <v>635.6</v>
      </c>
      <c r="O49" s="329">
        <v>908.8</v>
      </c>
      <c r="P49" s="329">
        <v>784</v>
      </c>
      <c r="Q49" s="329" t="s">
        <v>532</v>
      </c>
      <c r="R49" s="1041">
        <v>841.4</v>
      </c>
      <c r="S49" s="1041">
        <v>882.2</v>
      </c>
      <c r="T49" s="1041">
        <v>917.7</v>
      </c>
      <c r="U49" s="1041">
        <v>869.7</v>
      </c>
      <c r="V49" s="1041">
        <v>838.4</v>
      </c>
      <c r="W49" s="1041"/>
    </row>
    <row r="50" spans="2:23" ht="15" customHeight="1">
      <c r="B50" s="333" t="s">
        <v>250</v>
      </c>
      <c r="C50" s="321" t="s">
        <v>1320</v>
      </c>
      <c r="D50" s="1042" t="s">
        <v>1278</v>
      </c>
      <c r="E50" s="331"/>
      <c r="F50" s="1043" t="s">
        <v>1230</v>
      </c>
      <c r="G50" s="323">
        <v>882</v>
      </c>
      <c r="H50" s="1040" t="s">
        <v>1231</v>
      </c>
      <c r="I50" s="325">
        <v>6663.7</v>
      </c>
      <c r="J50" s="295"/>
      <c r="K50" s="336"/>
      <c r="L50" s="336"/>
      <c r="M50" s="336"/>
      <c r="N50" s="336">
        <v>910.7</v>
      </c>
      <c r="O50" s="329">
        <v>467.2</v>
      </c>
      <c r="P50" s="329">
        <v>927.8</v>
      </c>
      <c r="Q50" s="329" t="s">
        <v>1321</v>
      </c>
      <c r="R50" s="1041">
        <v>757.6</v>
      </c>
      <c r="S50" s="1041">
        <v>921.9</v>
      </c>
      <c r="T50" s="1041">
        <v>830.6</v>
      </c>
      <c r="U50" s="1041">
        <v>920.1</v>
      </c>
      <c r="V50" s="1041">
        <v>927.8</v>
      </c>
      <c r="W50" s="1041"/>
    </row>
    <row r="51" spans="2:23" ht="15" customHeight="1">
      <c r="B51" s="333" t="s">
        <v>253</v>
      </c>
      <c r="C51" s="321" t="s">
        <v>1322</v>
      </c>
      <c r="D51" s="1042" t="s">
        <v>1278</v>
      </c>
      <c r="E51" s="331" t="s">
        <v>70</v>
      </c>
      <c r="F51" s="1043" t="s">
        <v>1246</v>
      </c>
      <c r="G51" s="323">
        <v>987</v>
      </c>
      <c r="H51" s="1040" t="s">
        <v>1247</v>
      </c>
      <c r="I51" s="325">
        <v>6579.3</v>
      </c>
      <c r="J51" s="295"/>
      <c r="K51" s="336"/>
      <c r="L51" s="336"/>
      <c r="M51" s="336"/>
      <c r="N51" s="336">
        <v>668.5</v>
      </c>
      <c r="O51" s="329">
        <v>949.6</v>
      </c>
      <c r="P51" s="329">
        <v>0</v>
      </c>
      <c r="Q51" s="329">
        <v>969.2</v>
      </c>
      <c r="R51" s="1041">
        <v>1000</v>
      </c>
      <c r="S51" s="1041" t="s">
        <v>532</v>
      </c>
      <c r="T51" s="1041">
        <v>1000</v>
      </c>
      <c r="U51" s="1041">
        <v>997.5</v>
      </c>
      <c r="V51" s="1041">
        <v>994.5</v>
      </c>
      <c r="W51" s="1041"/>
    </row>
    <row r="52" spans="2:23" ht="15" customHeight="1">
      <c r="B52" s="333" t="s">
        <v>259</v>
      </c>
      <c r="C52" s="321" t="s">
        <v>1022</v>
      </c>
      <c r="D52" s="1042" t="s">
        <v>1278</v>
      </c>
      <c r="E52" s="331"/>
      <c r="F52" s="1043" t="s">
        <v>1230</v>
      </c>
      <c r="G52" s="323">
        <v>102</v>
      </c>
      <c r="H52" s="1040" t="s">
        <v>1323</v>
      </c>
      <c r="I52" s="325">
        <v>6527.7</v>
      </c>
      <c r="J52" s="295"/>
      <c r="K52" s="336"/>
      <c r="L52" s="336"/>
      <c r="M52" s="336"/>
      <c r="N52" s="336">
        <v>629.4</v>
      </c>
      <c r="O52" s="329">
        <v>788.8</v>
      </c>
      <c r="P52" s="329">
        <v>927.8</v>
      </c>
      <c r="Q52" s="329" t="s">
        <v>1324</v>
      </c>
      <c r="R52" s="1041">
        <v>832.9</v>
      </c>
      <c r="S52" s="1041">
        <v>732.1</v>
      </c>
      <c r="T52" s="1041">
        <v>896.3</v>
      </c>
      <c r="U52" s="1041">
        <v>830.7</v>
      </c>
      <c r="V52" s="1041">
        <v>889.7</v>
      </c>
      <c r="W52" s="1041"/>
    </row>
    <row r="53" spans="2:23" ht="15" customHeight="1">
      <c r="B53" s="333" t="s">
        <v>266</v>
      </c>
      <c r="C53" s="321" t="s">
        <v>1325</v>
      </c>
      <c r="D53" s="1042" t="s">
        <v>1278</v>
      </c>
      <c r="E53" s="331"/>
      <c r="F53" s="1043" t="s">
        <v>1242</v>
      </c>
      <c r="G53" s="323">
        <v>267</v>
      </c>
      <c r="H53" s="1040" t="s">
        <v>1304</v>
      </c>
      <c r="I53" s="325">
        <v>6526.4</v>
      </c>
      <c r="J53" s="295"/>
      <c r="K53" s="336"/>
      <c r="L53" s="336"/>
      <c r="M53" s="336"/>
      <c r="N53" s="336">
        <v>829.7</v>
      </c>
      <c r="O53" s="329" t="s">
        <v>1326</v>
      </c>
      <c r="P53" s="329">
        <v>737.1</v>
      </c>
      <c r="Q53" s="329">
        <v>852.9</v>
      </c>
      <c r="R53" s="1041">
        <v>885.5</v>
      </c>
      <c r="S53" s="1041">
        <v>783.4</v>
      </c>
      <c r="T53" s="1041">
        <v>686.1</v>
      </c>
      <c r="U53" s="1041">
        <v>897.9</v>
      </c>
      <c r="V53" s="1041">
        <v>853.8</v>
      </c>
      <c r="W53" s="1041"/>
    </row>
    <row r="54" spans="2:23" ht="15" customHeight="1">
      <c r="B54" s="333" t="s">
        <v>272</v>
      </c>
      <c r="C54" s="321" t="s">
        <v>1327</v>
      </c>
      <c r="D54" s="1042" t="s">
        <v>1278</v>
      </c>
      <c r="E54" s="331"/>
      <c r="F54" s="1043" t="s">
        <v>1230</v>
      </c>
      <c r="G54" s="323">
        <v>882</v>
      </c>
      <c r="H54" s="1040" t="s">
        <v>1231</v>
      </c>
      <c r="I54" s="325">
        <v>6471.7</v>
      </c>
      <c r="J54" s="295"/>
      <c r="K54" s="336"/>
      <c r="L54" s="336"/>
      <c r="M54" s="336"/>
      <c r="N54" s="336">
        <v>310.89999999999998</v>
      </c>
      <c r="O54" s="329" t="s">
        <v>532</v>
      </c>
      <c r="P54" s="329">
        <v>1000</v>
      </c>
      <c r="Q54" s="329">
        <v>1000</v>
      </c>
      <c r="R54" s="1041">
        <v>963.4</v>
      </c>
      <c r="S54" s="1041">
        <v>252.6</v>
      </c>
      <c r="T54" s="1041">
        <v>944.8</v>
      </c>
      <c r="U54" s="1041">
        <v>1000</v>
      </c>
      <c r="V54" s="1041">
        <v>1000</v>
      </c>
      <c r="W54" s="1041"/>
    </row>
    <row r="55" spans="2:23" ht="15" customHeight="1">
      <c r="B55" s="333" t="s">
        <v>277</v>
      </c>
      <c r="C55" s="321" t="s">
        <v>1328</v>
      </c>
      <c r="D55" s="1042" t="s">
        <v>1278</v>
      </c>
      <c r="E55" s="331"/>
      <c r="F55" s="1043" t="s">
        <v>1265</v>
      </c>
      <c r="G55" s="323">
        <v>466</v>
      </c>
      <c r="H55" s="1040" t="s">
        <v>1329</v>
      </c>
      <c r="I55" s="325">
        <v>6439.8</v>
      </c>
      <c r="J55" s="295"/>
      <c r="K55" s="336"/>
      <c r="L55" s="336"/>
      <c r="M55" s="336"/>
      <c r="N55" s="336">
        <v>811.7</v>
      </c>
      <c r="O55" s="329">
        <v>745.2</v>
      </c>
      <c r="P55" s="329">
        <v>866.6</v>
      </c>
      <c r="Q55" s="329">
        <v>791</v>
      </c>
      <c r="R55" s="1041">
        <v>903.9</v>
      </c>
      <c r="S55" s="1041" t="s">
        <v>1330</v>
      </c>
      <c r="T55" s="1041">
        <v>791.2</v>
      </c>
      <c r="U55" s="1041">
        <v>675.7</v>
      </c>
      <c r="V55" s="1041">
        <v>854.5</v>
      </c>
      <c r="W55" s="1041"/>
    </row>
    <row r="56" spans="2:23" ht="15" customHeight="1">
      <c r="B56" s="333" t="s">
        <v>282</v>
      </c>
      <c r="C56" s="321" t="s">
        <v>1017</v>
      </c>
      <c r="D56" s="1042" t="s">
        <v>1278</v>
      </c>
      <c r="E56" s="331"/>
      <c r="F56" s="1043" t="s">
        <v>1230</v>
      </c>
      <c r="G56" s="323">
        <v>102</v>
      </c>
      <c r="H56" s="1040" t="s">
        <v>1323</v>
      </c>
      <c r="I56" s="325">
        <v>6361.7</v>
      </c>
      <c r="J56" s="295"/>
      <c r="K56" s="336"/>
      <c r="L56" s="336"/>
      <c r="M56" s="336"/>
      <c r="N56" s="336">
        <v>893.8</v>
      </c>
      <c r="O56" s="329">
        <v>939.5</v>
      </c>
      <c r="P56" s="329" t="s">
        <v>1331</v>
      </c>
      <c r="Q56" s="329">
        <v>466.6</v>
      </c>
      <c r="R56" s="1041">
        <v>897.4</v>
      </c>
      <c r="S56" s="1041">
        <v>797.5</v>
      </c>
      <c r="T56" s="1041">
        <v>813.6</v>
      </c>
      <c r="U56" s="1041">
        <v>666.4</v>
      </c>
      <c r="V56" s="1041">
        <v>886.9</v>
      </c>
      <c r="W56" s="1041"/>
    </row>
    <row r="57" spans="2:23" ht="15" customHeight="1">
      <c r="B57" s="333" t="s">
        <v>288</v>
      </c>
      <c r="C57" s="321" t="s">
        <v>1332</v>
      </c>
      <c r="D57" s="1042" t="s">
        <v>1278</v>
      </c>
      <c r="E57" s="331"/>
      <c r="F57" s="1043" t="s">
        <v>1265</v>
      </c>
      <c r="G57" s="323">
        <v>180</v>
      </c>
      <c r="H57" s="1040" t="s">
        <v>1333</v>
      </c>
      <c r="I57" s="325">
        <v>6354.1</v>
      </c>
      <c r="J57" s="295"/>
      <c r="K57" s="336"/>
      <c r="L57" s="336"/>
      <c r="M57" s="336"/>
      <c r="N57" s="336">
        <v>492.8</v>
      </c>
      <c r="O57" s="329">
        <v>864</v>
      </c>
      <c r="P57" s="329">
        <v>527.5</v>
      </c>
      <c r="Q57" s="329">
        <v>912.9</v>
      </c>
      <c r="R57" s="1041">
        <v>795.1</v>
      </c>
      <c r="S57" s="1041" t="s">
        <v>1334</v>
      </c>
      <c r="T57" s="1041">
        <v>943.8</v>
      </c>
      <c r="U57" s="1041">
        <v>915</v>
      </c>
      <c r="V57" s="1041">
        <v>903</v>
      </c>
      <c r="W57" s="1041"/>
    </row>
    <row r="58" spans="2:23" ht="15" customHeight="1">
      <c r="B58" s="333" t="s">
        <v>294</v>
      </c>
      <c r="C58" s="321" t="s">
        <v>1335</v>
      </c>
      <c r="D58" s="1042" t="s">
        <v>1278</v>
      </c>
      <c r="E58" s="331" t="s">
        <v>70</v>
      </c>
      <c r="F58" s="1043" t="s">
        <v>1250</v>
      </c>
      <c r="G58" s="323">
        <v>837</v>
      </c>
      <c r="H58" s="1040" t="s">
        <v>1251</v>
      </c>
      <c r="I58" s="325">
        <v>6207.7</v>
      </c>
      <c r="J58" s="295"/>
      <c r="K58" s="336"/>
      <c r="L58" s="336"/>
      <c r="M58" s="336"/>
      <c r="N58" s="336">
        <v>830</v>
      </c>
      <c r="O58" s="329">
        <v>840.8</v>
      </c>
      <c r="P58" s="329">
        <v>638.29999999999995</v>
      </c>
      <c r="Q58" s="329">
        <v>852.1</v>
      </c>
      <c r="R58" s="1041" t="s">
        <v>1336</v>
      </c>
      <c r="S58" s="1041">
        <v>443.3</v>
      </c>
      <c r="T58" s="1041">
        <v>861.6</v>
      </c>
      <c r="U58" s="1041">
        <v>840.2</v>
      </c>
      <c r="V58" s="1041">
        <v>901.4</v>
      </c>
      <c r="W58" s="1041"/>
    </row>
    <row r="59" spans="2:23" ht="15" customHeight="1">
      <c r="B59" s="333" t="s">
        <v>301</v>
      </c>
      <c r="C59" s="321" t="s">
        <v>1337</v>
      </c>
      <c r="D59" s="1042" t="s">
        <v>1278</v>
      </c>
      <c r="E59" s="331"/>
      <c r="F59" s="1043" t="s">
        <v>1230</v>
      </c>
      <c r="G59" s="323">
        <v>546</v>
      </c>
      <c r="H59" s="1040" t="s">
        <v>1338</v>
      </c>
      <c r="I59" s="325">
        <v>6100.3</v>
      </c>
      <c r="J59" s="295"/>
      <c r="K59" s="336"/>
      <c r="L59" s="336"/>
      <c r="M59" s="336"/>
      <c r="N59" s="336" t="s">
        <v>1339</v>
      </c>
      <c r="O59" s="329">
        <v>843.5</v>
      </c>
      <c r="P59" s="329">
        <v>389</v>
      </c>
      <c r="Q59" s="329">
        <v>836.1</v>
      </c>
      <c r="R59" s="1041">
        <v>875.5</v>
      </c>
      <c r="S59" s="1041">
        <v>469.3</v>
      </c>
      <c r="T59" s="1041">
        <v>838.5</v>
      </c>
      <c r="U59" s="1041">
        <v>906.4</v>
      </c>
      <c r="V59" s="1041">
        <v>942</v>
      </c>
      <c r="W59" s="1041"/>
    </row>
    <row r="60" spans="2:23" ht="15" customHeight="1">
      <c r="B60" s="333" t="s">
        <v>307</v>
      </c>
      <c r="C60" s="321" t="s">
        <v>1340</v>
      </c>
      <c r="D60" s="1042" t="s">
        <v>1278</v>
      </c>
      <c r="E60" s="331"/>
      <c r="F60" s="1043" t="s">
        <v>1250</v>
      </c>
      <c r="G60" s="323">
        <v>494</v>
      </c>
      <c r="H60" s="1040" t="s">
        <v>1341</v>
      </c>
      <c r="I60" s="325">
        <v>6068.9</v>
      </c>
      <c r="J60" s="295"/>
      <c r="K60" s="336"/>
      <c r="L60" s="336"/>
      <c r="M60" s="336"/>
      <c r="N60" s="336">
        <v>902.8</v>
      </c>
      <c r="O60" s="329" t="s">
        <v>532</v>
      </c>
      <c r="P60" s="329">
        <v>235.1</v>
      </c>
      <c r="Q60" s="329">
        <v>840.9</v>
      </c>
      <c r="R60" s="1041">
        <v>809.8</v>
      </c>
      <c r="S60" s="1041">
        <v>668.1</v>
      </c>
      <c r="T60" s="1041">
        <v>932.2</v>
      </c>
      <c r="U60" s="1041">
        <v>875.8</v>
      </c>
      <c r="V60" s="1041">
        <v>804.2</v>
      </c>
      <c r="W60" s="1041"/>
    </row>
    <row r="61" spans="2:23" ht="15" customHeight="1">
      <c r="B61" s="333" t="s">
        <v>313</v>
      </c>
      <c r="C61" s="321" t="s">
        <v>1342</v>
      </c>
      <c r="D61" s="1042" t="s">
        <v>1278</v>
      </c>
      <c r="E61" s="331"/>
      <c r="F61" s="1043" t="s">
        <v>1238</v>
      </c>
      <c r="G61" s="323">
        <v>409</v>
      </c>
      <c r="H61" s="1040" t="s">
        <v>1239</v>
      </c>
      <c r="I61" s="325">
        <v>6049</v>
      </c>
      <c r="J61" s="295"/>
      <c r="K61" s="336"/>
      <c r="L61" s="336"/>
      <c r="M61" s="336"/>
      <c r="N61" s="336">
        <v>823.4</v>
      </c>
      <c r="O61" s="329" t="s">
        <v>1343</v>
      </c>
      <c r="P61" s="329">
        <v>217.5</v>
      </c>
      <c r="Q61" s="329">
        <v>863.3</v>
      </c>
      <c r="R61" s="1041">
        <v>913.3</v>
      </c>
      <c r="S61" s="1041">
        <v>902.8</v>
      </c>
      <c r="T61" s="1041">
        <v>713.4</v>
      </c>
      <c r="U61" s="1041">
        <v>740.1</v>
      </c>
      <c r="V61" s="1041">
        <v>875.2</v>
      </c>
      <c r="W61" s="1041"/>
    </row>
    <row r="62" spans="2:23" ht="15" customHeight="1">
      <c r="B62" s="333" t="s">
        <v>317</v>
      </c>
      <c r="C62" s="321" t="s">
        <v>1344</v>
      </c>
      <c r="D62" s="1042" t="s">
        <v>1278</v>
      </c>
      <c r="E62" s="331"/>
      <c r="F62" s="1043" t="s">
        <v>1254</v>
      </c>
      <c r="G62" s="323">
        <v>944</v>
      </c>
      <c r="H62" s="1040" t="s">
        <v>1345</v>
      </c>
      <c r="I62" s="325">
        <v>6009.1</v>
      </c>
      <c r="J62" s="295"/>
      <c r="K62" s="336"/>
      <c r="L62" s="336"/>
      <c r="M62" s="336"/>
      <c r="N62" s="336">
        <v>555.20000000000005</v>
      </c>
      <c r="O62" s="329">
        <v>529.79999999999995</v>
      </c>
      <c r="P62" s="329">
        <v>781.6</v>
      </c>
      <c r="Q62" s="329">
        <v>923.1</v>
      </c>
      <c r="R62" s="1041" t="s">
        <v>1346</v>
      </c>
      <c r="S62" s="1041">
        <v>937.2</v>
      </c>
      <c r="T62" s="1041">
        <v>702.5</v>
      </c>
      <c r="U62" s="1041">
        <v>740.5</v>
      </c>
      <c r="V62" s="1041">
        <v>839.2</v>
      </c>
      <c r="W62" s="1041"/>
    </row>
    <row r="63" spans="2:23" ht="15" customHeight="1">
      <c r="B63" s="333" t="s">
        <v>324</v>
      </c>
      <c r="C63" s="321" t="s">
        <v>314</v>
      </c>
      <c r="D63" s="1042" t="s">
        <v>1278</v>
      </c>
      <c r="E63" s="331"/>
      <c r="F63" s="1043" t="s">
        <v>1250</v>
      </c>
      <c r="G63" s="323">
        <v>669</v>
      </c>
      <c r="H63" s="1040" t="s">
        <v>1316</v>
      </c>
      <c r="I63" s="325">
        <v>5942.7</v>
      </c>
      <c r="J63" s="295"/>
      <c r="K63" s="336"/>
      <c r="L63" s="336"/>
      <c r="M63" s="336"/>
      <c r="N63" s="336">
        <v>790.1</v>
      </c>
      <c r="O63" s="329">
        <v>461.5</v>
      </c>
      <c r="P63" s="329">
        <v>949.5</v>
      </c>
      <c r="Q63" s="329">
        <v>927</v>
      </c>
      <c r="R63" s="1041">
        <v>0</v>
      </c>
      <c r="S63" s="1041" t="s">
        <v>532</v>
      </c>
      <c r="T63" s="1041">
        <v>948.7</v>
      </c>
      <c r="U63" s="1041">
        <v>950.2</v>
      </c>
      <c r="V63" s="1041">
        <v>915.7</v>
      </c>
      <c r="W63" s="1041"/>
    </row>
    <row r="64" spans="2:23" ht="15" customHeight="1">
      <c r="B64" s="333" t="s">
        <v>330</v>
      </c>
      <c r="C64" s="321" t="s">
        <v>1347</v>
      </c>
      <c r="D64" s="1042" t="s">
        <v>1278</v>
      </c>
      <c r="E64" s="331"/>
      <c r="F64" s="1043" t="s">
        <v>1242</v>
      </c>
      <c r="G64" s="323">
        <v>569</v>
      </c>
      <c r="H64" s="1040" t="s">
        <v>1348</v>
      </c>
      <c r="I64" s="325">
        <v>5910.5</v>
      </c>
      <c r="J64" s="295"/>
      <c r="K64" s="336"/>
      <c r="L64" s="336"/>
      <c r="M64" s="336"/>
      <c r="N64" s="336">
        <v>849.3</v>
      </c>
      <c r="O64" s="329" t="s">
        <v>1349</v>
      </c>
      <c r="P64" s="329">
        <v>909.4</v>
      </c>
      <c r="Q64" s="329">
        <v>376.5</v>
      </c>
      <c r="R64" s="1041">
        <v>941.4</v>
      </c>
      <c r="S64" s="1041">
        <v>424.4</v>
      </c>
      <c r="T64" s="1041">
        <v>592.29999999999995</v>
      </c>
      <c r="U64" s="1041">
        <v>901.1</v>
      </c>
      <c r="V64" s="1041">
        <v>916.1</v>
      </c>
      <c r="W64" s="1041"/>
    </row>
    <row r="65" spans="2:23" ht="15" customHeight="1">
      <c r="B65" s="333" t="s">
        <v>336</v>
      </c>
      <c r="C65" s="321" t="s">
        <v>1013</v>
      </c>
      <c r="D65" s="1042" t="s">
        <v>1278</v>
      </c>
      <c r="E65" s="331"/>
      <c r="F65" s="1043" t="s">
        <v>1242</v>
      </c>
      <c r="G65" s="323">
        <v>154</v>
      </c>
      <c r="H65" s="1040" t="s">
        <v>1350</v>
      </c>
      <c r="I65" s="325">
        <v>5823.3</v>
      </c>
      <c r="J65" s="295"/>
      <c r="K65" s="336"/>
      <c r="L65" s="336"/>
      <c r="M65" s="336"/>
      <c r="N65" s="336">
        <v>896.2</v>
      </c>
      <c r="O65" s="329">
        <v>469.6</v>
      </c>
      <c r="P65" s="329">
        <v>794.5</v>
      </c>
      <c r="Q65" s="329">
        <v>228.9</v>
      </c>
      <c r="R65" s="1041" t="s">
        <v>532</v>
      </c>
      <c r="S65" s="1041">
        <v>675.3</v>
      </c>
      <c r="T65" s="1041">
        <v>937.2</v>
      </c>
      <c r="U65" s="1041">
        <v>918.3</v>
      </c>
      <c r="V65" s="1041">
        <v>903.3</v>
      </c>
      <c r="W65" s="1041"/>
    </row>
    <row r="66" spans="2:23" ht="15" customHeight="1">
      <c r="B66" s="333" t="s">
        <v>343</v>
      </c>
      <c r="C66" s="321" t="s">
        <v>1351</v>
      </c>
      <c r="D66" s="1042" t="s">
        <v>1278</v>
      </c>
      <c r="E66" s="331"/>
      <c r="F66" s="1043" t="s">
        <v>1230</v>
      </c>
      <c r="G66" s="323">
        <v>774</v>
      </c>
      <c r="H66" s="1040" t="s">
        <v>1310</v>
      </c>
      <c r="I66" s="325">
        <v>5764.7</v>
      </c>
      <c r="J66" s="295"/>
      <c r="K66" s="336"/>
      <c r="L66" s="336"/>
      <c r="M66" s="336"/>
      <c r="N66" s="336" t="s">
        <v>532</v>
      </c>
      <c r="O66" s="329">
        <v>864.6</v>
      </c>
      <c r="P66" s="329">
        <v>929.6</v>
      </c>
      <c r="Q66" s="329">
        <v>920.4</v>
      </c>
      <c r="R66" s="1041">
        <v>832.5</v>
      </c>
      <c r="S66" s="1041">
        <v>659.1</v>
      </c>
      <c r="T66" s="1041">
        <v>413.1</v>
      </c>
      <c r="U66" s="1041">
        <v>242.2</v>
      </c>
      <c r="V66" s="1041">
        <v>903.2</v>
      </c>
      <c r="W66" s="1041"/>
    </row>
    <row r="67" spans="2:23" ht="15" customHeight="1">
      <c r="B67" s="333" t="s">
        <v>348</v>
      </c>
      <c r="C67" s="321" t="s">
        <v>1352</v>
      </c>
      <c r="D67" s="1042" t="s">
        <v>1278</v>
      </c>
      <c r="E67" s="331"/>
      <c r="F67" s="1043" t="s">
        <v>1274</v>
      </c>
      <c r="G67" s="323">
        <v>382</v>
      </c>
      <c r="H67" s="1040" t="s">
        <v>1353</v>
      </c>
      <c r="I67" s="325">
        <v>5686.2</v>
      </c>
      <c r="J67" s="295"/>
      <c r="K67" s="336"/>
      <c r="L67" s="336"/>
      <c r="M67" s="336"/>
      <c r="N67" s="336">
        <v>730.6</v>
      </c>
      <c r="O67" s="329">
        <v>747.6</v>
      </c>
      <c r="P67" s="329">
        <v>328.3</v>
      </c>
      <c r="Q67" s="329">
        <v>864.6</v>
      </c>
      <c r="R67" s="1041" t="s">
        <v>1354</v>
      </c>
      <c r="S67" s="1041">
        <v>940.8</v>
      </c>
      <c r="T67" s="1041">
        <v>916.8</v>
      </c>
      <c r="U67" s="1041">
        <v>702.6</v>
      </c>
      <c r="V67" s="1041">
        <v>454.9</v>
      </c>
      <c r="W67" s="1041"/>
    </row>
    <row r="68" spans="2:23" ht="15" customHeight="1">
      <c r="B68" s="333" t="s">
        <v>353</v>
      </c>
      <c r="C68" s="321" t="s">
        <v>1355</v>
      </c>
      <c r="D68" s="1042" t="s">
        <v>1278</v>
      </c>
      <c r="E68" s="331"/>
      <c r="F68" s="1043" t="s">
        <v>1250</v>
      </c>
      <c r="G68" s="323">
        <v>669</v>
      </c>
      <c r="H68" s="1040" t="s">
        <v>1316</v>
      </c>
      <c r="I68" s="325">
        <v>5538</v>
      </c>
      <c r="J68" s="295"/>
      <c r="K68" s="336"/>
      <c r="L68" s="336"/>
      <c r="M68" s="336"/>
      <c r="N68" s="336">
        <v>878.4</v>
      </c>
      <c r="O68" s="329" t="s">
        <v>532</v>
      </c>
      <c r="P68" s="329">
        <v>276</v>
      </c>
      <c r="Q68" s="329">
        <v>830.1</v>
      </c>
      <c r="R68" s="1041">
        <v>571.4</v>
      </c>
      <c r="S68" s="1041">
        <v>480.9</v>
      </c>
      <c r="T68" s="1041">
        <v>890.3</v>
      </c>
      <c r="U68" s="1041">
        <v>808.5</v>
      </c>
      <c r="V68" s="1041">
        <v>802.4</v>
      </c>
      <c r="W68" s="1041"/>
    </row>
    <row r="69" spans="2:23" ht="15" customHeight="1">
      <c r="B69" s="333" t="s">
        <v>357</v>
      </c>
      <c r="C69" s="321" t="s">
        <v>1356</v>
      </c>
      <c r="D69" s="1042" t="s">
        <v>1278</v>
      </c>
      <c r="E69" s="331"/>
      <c r="F69" s="1043" t="s">
        <v>1242</v>
      </c>
      <c r="G69" s="323">
        <v>569</v>
      </c>
      <c r="H69" s="1040" t="s">
        <v>1348</v>
      </c>
      <c r="I69" s="325">
        <v>5227.2</v>
      </c>
      <c r="J69" s="295"/>
      <c r="K69" s="336"/>
      <c r="L69" s="336"/>
      <c r="M69" s="336"/>
      <c r="N69" s="336">
        <v>608.79999999999995</v>
      </c>
      <c r="O69" s="329">
        <v>987.2</v>
      </c>
      <c r="P69" s="329">
        <v>881.1</v>
      </c>
      <c r="Q69" s="329">
        <v>893.5</v>
      </c>
      <c r="R69" s="1041">
        <v>433.1</v>
      </c>
      <c r="S69" s="1041">
        <v>899.6</v>
      </c>
      <c r="T69" s="1041">
        <v>623.9</v>
      </c>
      <c r="U69" s="1041">
        <v>0</v>
      </c>
      <c r="V69" s="1041" t="s">
        <v>532</v>
      </c>
      <c r="W69" s="1041">
        <v>100</v>
      </c>
    </row>
    <row r="70" spans="2:23" ht="15" customHeight="1">
      <c r="B70" s="333" t="s">
        <v>1357</v>
      </c>
      <c r="C70" s="321" t="s">
        <v>1039</v>
      </c>
      <c r="D70" s="1042" t="s">
        <v>1278</v>
      </c>
      <c r="E70" s="331"/>
      <c r="F70" s="1043" t="s">
        <v>1254</v>
      </c>
      <c r="G70" s="323">
        <v>299</v>
      </c>
      <c r="H70" s="1040" t="s">
        <v>1358</v>
      </c>
      <c r="I70" s="325">
        <v>5037.3</v>
      </c>
      <c r="J70" s="295"/>
      <c r="K70" s="336"/>
      <c r="L70" s="336"/>
      <c r="M70" s="336"/>
      <c r="N70" s="336" t="s">
        <v>1359</v>
      </c>
      <c r="O70" s="329">
        <v>403.2</v>
      </c>
      <c r="P70" s="329">
        <v>565.5</v>
      </c>
      <c r="Q70" s="329">
        <v>732</v>
      </c>
      <c r="R70" s="1041">
        <v>823.5</v>
      </c>
      <c r="S70" s="1041">
        <v>436.1</v>
      </c>
      <c r="T70" s="1041">
        <v>595.1</v>
      </c>
      <c r="U70" s="1041">
        <v>658.4</v>
      </c>
      <c r="V70" s="1041">
        <v>823.5</v>
      </c>
      <c r="W70" s="1041"/>
    </row>
    <row r="71" spans="2:23" ht="15" customHeight="1">
      <c r="B71" s="333" t="s">
        <v>1360</v>
      </c>
      <c r="C71" s="321" t="s">
        <v>1023</v>
      </c>
      <c r="D71" s="1042" t="s">
        <v>1278</v>
      </c>
      <c r="E71" s="331"/>
      <c r="F71" s="1043" t="s">
        <v>1242</v>
      </c>
      <c r="G71" s="323">
        <v>154</v>
      </c>
      <c r="H71" s="1040" t="s">
        <v>1350</v>
      </c>
      <c r="I71" s="325">
        <v>4772.1000000000004</v>
      </c>
      <c r="J71" s="295"/>
      <c r="K71" s="336"/>
      <c r="L71" s="336"/>
      <c r="M71" s="336"/>
      <c r="N71" s="336">
        <v>0</v>
      </c>
      <c r="O71" s="329">
        <v>273.89999999999998</v>
      </c>
      <c r="P71" s="329">
        <v>817.2</v>
      </c>
      <c r="Q71" s="329">
        <v>905.7</v>
      </c>
      <c r="R71" s="1041">
        <v>842.8</v>
      </c>
      <c r="S71" s="1041">
        <v>539.29999999999995</v>
      </c>
      <c r="T71" s="1041">
        <v>546.9</v>
      </c>
      <c r="U71" s="1041">
        <v>846.3</v>
      </c>
      <c r="V71" s="1041" t="s">
        <v>532</v>
      </c>
      <c r="W71" s="1041"/>
    </row>
    <row r="72" spans="2:23" ht="15" customHeight="1">
      <c r="B72" s="333" t="s">
        <v>1361</v>
      </c>
      <c r="C72" s="321" t="s">
        <v>1362</v>
      </c>
      <c r="D72" s="1042" t="s">
        <v>1278</v>
      </c>
      <c r="E72" s="331"/>
      <c r="F72" s="1043" t="s">
        <v>1242</v>
      </c>
      <c r="G72" s="323">
        <v>154</v>
      </c>
      <c r="H72" s="1040" t="s">
        <v>1350</v>
      </c>
      <c r="I72" s="325">
        <v>3088.5</v>
      </c>
      <c r="J72" s="295"/>
      <c r="K72" s="336"/>
      <c r="L72" s="336"/>
      <c r="M72" s="336"/>
      <c r="N72" s="336">
        <v>642.29999999999995</v>
      </c>
      <c r="O72" s="329">
        <v>316.10000000000002</v>
      </c>
      <c r="P72" s="329">
        <v>415.2</v>
      </c>
      <c r="Q72" s="329">
        <v>869.6</v>
      </c>
      <c r="R72" s="1041">
        <v>0</v>
      </c>
      <c r="S72" s="1041">
        <v>845.3</v>
      </c>
      <c r="T72" s="1041">
        <v>0</v>
      </c>
      <c r="U72" s="1041">
        <v>0</v>
      </c>
      <c r="V72" s="1041" t="s">
        <v>532</v>
      </c>
      <c r="W72" s="1041"/>
    </row>
    <row r="73" spans="2:23" ht="15" customHeight="1" thickBot="1">
      <c r="B73" s="338" t="s">
        <v>363</v>
      </c>
      <c r="C73" s="339"/>
      <c r="D73" s="1044"/>
      <c r="E73" s="340"/>
      <c r="F73" s="1045"/>
      <c r="G73" s="341"/>
      <c r="H73" s="1046"/>
      <c r="I73" s="343"/>
      <c r="J73" s="295"/>
      <c r="K73" s="344"/>
      <c r="L73" s="344"/>
      <c r="M73" s="344"/>
      <c r="N73" s="344"/>
      <c r="O73" s="345"/>
      <c r="P73" s="345"/>
      <c r="Q73" s="345"/>
      <c r="R73" s="1047"/>
      <c r="S73" s="1047"/>
      <c r="T73" s="1047"/>
      <c r="U73" s="1047"/>
      <c r="V73" s="1047"/>
      <c r="W73" s="1047"/>
    </row>
  </sheetData>
  <mergeCells count="1">
    <mergeCell ref="C26:R2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D2B2C-74B2-7245-B04B-BAF4F91F8AA4}">
  <dimension ref="B2:AE27"/>
  <sheetViews>
    <sheetView workbookViewId="0">
      <selection activeCell="P26" sqref="P26"/>
    </sheetView>
  </sheetViews>
  <sheetFormatPr baseColWidth="10" defaultRowHeight="16"/>
  <cols>
    <col min="1" max="1" width="1.125" style="34" customWidth="1"/>
    <col min="2" max="2" width="10.625" style="34"/>
    <col min="3" max="3" width="19.875" style="34" customWidth="1"/>
    <col min="4" max="4" width="10.625" style="34"/>
    <col min="5" max="5" width="18.75" style="34" customWidth="1"/>
    <col min="6" max="6" width="10.625" style="34"/>
    <col min="7" max="7" width="36.5" style="34" customWidth="1"/>
    <col min="8" max="8" width="10.125" style="34" customWidth="1"/>
    <col min="9" max="9" width="1.625" style="34" customWidth="1"/>
    <col min="10" max="15" width="7.25" style="34" customWidth="1"/>
    <col min="16" max="16" width="7.875" style="34" customWidth="1"/>
    <col min="17" max="25" width="7.25" style="34" customWidth="1"/>
    <col min="26" max="26" width="9.75" style="34" customWidth="1"/>
    <col min="27" max="30" width="7.25" style="34" customWidth="1"/>
    <col min="31" max="31" width="19" style="34" bestFit="1" customWidth="1"/>
    <col min="32" max="256" width="10.625" style="34"/>
    <col min="257" max="257" width="1.125" style="34" customWidth="1"/>
    <col min="258" max="258" width="10.625" style="34"/>
    <col min="259" max="259" width="19.875" style="34" customWidth="1"/>
    <col min="260" max="260" width="10.625" style="34"/>
    <col min="261" max="261" width="18.75" style="34" customWidth="1"/>
    <col min="262" max="262" width="10.625" style="34"/>
    <col min="263" max="263" width="36.5" style="34" customWidth="1"/>
    <col min="264" max="264" width="10.125" style="34" customWidth="1"/>
    <col min="265" max="265" width="1.625" style="34" customWidth="1"/>
    <col min="266" max="271" width="7.25" style="34" customWidth="1"/>
    <col min="272" max="272" width="7.875" style="34" customWidth="1"/>
    <col min="273" max="281" width="7.25" style="34" customWidth="1"/>
    <col min="282" max="282" width="9.75" style="34" customWidth="1"/>
    <col min="283" max="286" width="7.25" style="34" customWidth="1"/>
    <col min="287" max="287" width="19" style="34" bestFit="1" customWidth="1"/>
    <col min="288" max="512" width="10.625" style="34"/>
    <col min="513" max="513" width="1.125" style="34" customWidth="1"/>
    <col min="514" max="514" width="10.625" style="34"/>
    <col min="515" max="515" width="19.875" style="34" customWidth="1"/>
    <col min="516" max="516" width="10.625" style="34"/>
    <col min="517" max="517" width="18.75" style="34" customWidth="1"/>
    <col min="518" max="518" width="10.625" style="34"/>
    <col min="519" max="519" width="36.5" style="34" customWidth="1"/>
    <col min="520" max="520" width="10.125" style="34" customWidth="1"/>
    <col min="521" max="521" width="1.625" style="34" customWidth="1"/>
    <col min="522" max="527" width="7.25" style="34" customWidth="1"/>
    <col min="528" max="528" width="7.875" style="34" customWidth="1"/>
    <col min="529" max="537" width="7.25" style="34" customWidth="1"/>
    <col min="538" max="538" width="9.75" style="34" customWidth="1"/>
    <col min="539" max="542" width="7.25" style="34" customWidth="1"/>
    <col min="543" max="543" width="19" style="34" bestFit="1" customWidth="1"/>
    <col min="544" max="768" width="10.625" style="34"/>
    <col min="769" max="769" width="1.125" style="34" customWidth="1"/>
    <col min="770" max="770" width="10.625" style="34"/>
    <col min="771" max="771" width="19.875" style="34" customWidth="1"/>
    <col min="772" max="772" width="10.625" style="34"/>
    <col min="773" max="773" width="18.75" style="34" customWidth="1"/>
    <col min="774" max="774" width="10.625" style="34"/>
    <col min="775" max="775" width="36.5" style="34" customWidth="1"/>
    <col min="776" max="776" width="10.125" style="34" customWidth="1"/>
    <col min="777" max="777" width="1.625" style="34" customWidth="1"/>
    <col min="778" max="783" width="7.25" style="34" customWidth="1"/>
    <col min="784" max="784" width="7.875" style="34" customWidth="1"/>
    <col min="785" max="793" width="7.25" style="34" customWidth="1"/>
    <col min="794" max="794" width="9.75" style="34" customWidth="1"/>
    <col min="795" max="798" width="7.25" style="34" customWidth="1"/>
    <col min="799" max="799" width="19" style="34" bestFit="1" customWidth="1"/>
    <col min="800" max="1024" width="10.625" style="34"/>
    <col min="1025" max="1025" width="1.125" style="34" customWidth="1"/>
    <col min="1026" max="1026" width="10.625" style="34"/>
    <col min="1027" max="1027" width="19.875" style="34" customWidth="1"/>
    <col min="1028" max="1028" width="10.625" style="34"/>
    <col min="1029" max="1029" width="18.75" style="34" customWidth="1"/>
    <col min="1030" max="1030" width="10.625" style="34"/>
    <col min="1031" max="1031" width="36.5" style="34" customWidth="1"/>
    <col min="1032" max="1032" width="10.125" style="34" customWidth="1"/>
    <col min="1033" max="1033" width="1.625" style="34" customWidth="1"/>
    <col min="1034" max="1039" width="7.25" style="34" customWidth="1"/>
    <col min="1040" max="1040" width="7.875" style="34" customWidth="1"/>
    <col min="1041" max="1049" width="7.25" style="34" customWidth="1"/>
    <col min="1050" max="1050" width="9.75" style="34" customWidth="1"/>
    <col min="1051" max="1054" width="7.25" style="34" customWidth="1"/>
    <col min="1055" max="1055" width="19" style="34" bestFit="1" customWidth="1"/>
    <col min="1056" max="1280" width="10.625" style="34"/>
    <col min="1281" max="1281" width="1.125" style="34" customWidth="1"/>
    <col min="1282" max="1282" width="10.625" style="34"/>
    <col min="1283" max="1283" width="19.875" style="34" customWidth="1"/>
    <col min="1284" max="1284" width="10.625" style="34"/>
    <col min="1285" max="1285" width="18.75" style="34" customWidth="1"/>
    <col min="1286" max="1286" width="10.625" style="34"/>
    <col min="1287" max="1287" width="36.5" style="34" customWidth="1"/>
    <col min="1288" max="1288" width="10.125" style="34" customWidth="1"/>
    <col min="1289" max="1289" width="1.625" style="34" customWidth="1"/>
    <col min="1290" max="1295" width="7.25" style="34" customWidth="1"/>
    <col min="1296" max="1296" width="7.875" style="34" customWidth="1"/>
    <col min="1297" max="1305" width="7.25" style="34" customWidth="1"/>
    <col min="1306" max="1306" width="9.75" style="34" customWidth="1"/>
    <col min="1307" max="1310" width="7.25" style="34" customWidth="1"/>
    <col min="1311" max="1311" width="19" style="34" bestFit="1" customWidth="1"/>
    <col min="1312" max="1536" width="10.625" style="34"/>
    <col min="1537" max="1537" width="1.125" style="34" customWidth="1"/>
    <col min="1538" max="1538" width="10.625" style="34"/>
    <col min="1539" max="1539" width="19.875" style="34" customWidth="1"/>
    <col min="1540" max="1540" width="10.625" style="34"/>
    <col min="1541" max="1541" width="18.75" style="34" customWidth="1"/>
    <col min="1542" max="1542" width="10.625" style="34"/>
    <col min="1543" max="1543" width="36.5" style="34" customWidth="1"/>
    <col min="1544" max="1544" width="10.125" style="34" customWidth="1"/>
    <col min="1545" max="1545" width="1.625" style="34" customWidth="1"/>
    <col min="1546" max="1551" width="7.25" style="34" customWidth="1"/>
    <col min="1552" max="1552" width="7.875" style="34" customWidth="1"/>
    <col min="1553" max="1561" width="7.25" style="34" customWidth="1"/>
    <col min="1562" max="1562" width="9.75" style="34" customWidth="1"/>
    <col min="1563" max="1566" width="7.25" style="34" customWidth="1"/>
    <col min="1567" max="1567" width="19" style="34" bestFit="1" customWidth="1"/>
    <col min="1568" max="1792" width="10.625" style="34"/>
    <col min="1793" max="1793" width="1.125" style="34" customWidth="1"/>
    <col min="1794" max="1794" width="10.625" style="34"/>
    <col min="1795" max="1795" width="19.875" style="34" customWidth="1"/>
    <col min="1796" max="1796" width="10.625" style="34"/>
    <col min="1797" max="1797" width="18.75" style="34" customWidth="1"/>
    <col min="1798" max="1798" width="10.625" style="34"/>
    <col min="1799" max="1799" width="36.5" style="34" customWidth="1"/>
    <col min="1800" max="1800" width="10.125" style="34" customWidth="1"/>
    <col min="1801" max="1801" width="1.625" style="34" customWidth="1"/>
    <col min="1802" max="1807" width="7.25" style="34" customWidth="1"/>
    <col min="1808" max="1808" width="7.875" style="34" customWidth="1"/>
    <col min="1809" max="1817" width="7.25" style="34" customWidth="1"/>
    <col min="1818" max="1818" width="9.75" style="34" customWidth="1"/>
    <col min="1819" max="1822" width="7.25" style="34" customWidth="1"/>
    <col min="1823" max="1823" width="19" style="34" bestFit="1" customWidth="1"/>
    <col min="1824" max="2048" width="10.625" style="34"/>
    <col min="2049" max="2049" width="1.125" style="34" customWidth="1"/>
    <col min="2050" max="2050" width="10.625" style="34"/>
    <col min="2051" max="2051" width="19.875" style="34" customWidth="1"/>
    <col min="2052" max="2052" width="10.625" style="34"/>
    <col min="2053" max="2053" width="18.75" style="34" customWidth="1"/>
    <col min="2054" max="2054" width="10.625" style="34"/>
    <col min="2055" max="2055" width="36.5" style="34" customWidth="1"/>
    <col min="2056" max="2056" width="10.125" style="34" customWidth="1"/>
    <col min="2057" max="2057" width="1.625" style="34" customWidth="1"/>
    <col min="2058" max="2063" width="7.25" style="34" customWidth="1"/>
    <col min="2064" max="2064" width="7.875" style="34" customWidth="1"/>
    <col min="2065" max="2073" width="7.25" style="34" customWidth="1"/>
    <col min="2074" max="2074" width="9.75" style="34" customWidth="1"/>
    <col min="2075" max="2078" width="7.25" style="34" customWidth="1"/>
    <col min="2079" max="2079" width="19" style="34" bestFit="1" customWidth="1"/>
    <col min="2080" max="2304" width="10.625" style="34"/>
    <col min="2305" max="2305" width="1.125" style="34" customWidth="1"/>
    <col min="2306" max="2306" width="10.625" style="34"/>
    <col min="2307" max="2307" width="19.875" style="34" customWidth="1"/>
    <col min="2308" max="2308" width="10.625" style="34"/>
    <col min="2309" max="2309" width="18.75" style="34" customWidth="1"/>
    <col min="2310" max="2310" width="10.625" style="34"/>
    <col min="2311" max="2311" width="36.5" style="34" customWidth="1"/>
    <col min="2312" max="2312" width="10.125" style="34" customWidth="1"/>
    <col min="2313" max="2313" width="1.625" style="34" customWidth="1"/>
    <col min="2314" max="2319" width="7.25" style="34" customWidth="1"/>
    <col min="2320" max="2320" width="7.875" style="34" customWidth="1"/>
    <col min="2321" max="2329" width="7.25" style="34" customWidth="1"/>
    <col min="2330" max="2330" width="9.75" style="34" customWidth="1"/>
    <col min="2331" max="2334" width="7.25" style="34" customWidth="1"/>
    <col min="2335" max="2335" width="19" style="34" bestFit="1" customWidth="1"/>
    <col min="2336" max="2560" width="10.625" style="34"/>
    <col min="2561" max="2561" width="1.125" style="34" customWidth="1"/>
    <col min="2562" max="2562" width="10.625" style="34"/>
    <col min="2563" max="2563" width="19.875" style="34" customWidth="1"/>
    <col min="2564" max="2564" width="10.625" style="34"/>
    <col min="2565" max="2565" width="18.75" style="34" customWidth="1"/>
    <col min="2566" max="2566" width="10.625" style="34"/>
    <col min="2567" max="2567" width="36.5" style="34" customWidth="1"/>
    <col min="2568" max="2568" width="10.125" style="34" customWidth="1"/>
    <col min="2569" max="2569" width="1.625" style="34" customWidth="1"/>
    <col min="2570" max="2575" width="7.25" style="34" customWidth="1"/>
    <col min="2576" max="2576" width="7.875" style="34" customWidth="1"/>
    <col min="2577" max="2585" width="7.25" style="34" customWidth="1"/>
    <col min="2586" max="2586" width="9.75" style="34" customWidth="1"/>
    <col min="2587" max="2590" width="7.25" style="34" customWidth="1"/>
    <col min="2591" max="2591" width="19" style="34" bestFit="1" customWidth="1"/>
    <col min="2592" max="2816" width="10.625" style="34"/>
    <col min="2817" max="2817" width="1.125" style="34" customWidth="1"/>
    <col min="2818" max="2818" width="10.625" style="34"/>
    <col min="2819" max="2819" width="19.875" style="34" customWidth="1"/>
    <col min="2820" max="2820" width="10.625" style="34"/>
    <col min="2821" max="2821" width="18.75" style="34" customWidth="1"/>
    <col min="2822" max="2822" width="10.625" style="34"/>
    <col min="2823" max="2823" width="36.5" style="34" customWidth="1"/>
    <col min="2824" max="2824" width="10.125" style="34" customWidth="1"/>
    <col min="2825" max="2825" width="1.625" style="34" customWidth="1"/>
    <col min="2826" max="2831" width="7.25" style="34" customWidth="1"/>
    <col min="2832" max="2832" width="7.875" style="34" customWidth="1"/>
    <col min="2833" max="2841" width="7.25" style="34" customWidth="1"/>
    <col min="2842" max="2842" width="9.75" style="34" customWidth="1"/>
    <col min="2843" max="2846" width="7.25" style="34" customWidth="1"/>
    <col min="2847" max="2847" width="19" style="34" bestFit="1" customWidth="1"/>
    <col min="2848" max="3072" width="10.625" style="34"/>
    <col min="3073" max="3073" width="1.125" style="34" customWidth="1"/>
    <col min="3074" max="3074" width="10.625" style="34"/>
    <col min="3075" max="3075" width="19.875" style="34" customWidth="1"/>
    <col min="3076" max="3076" width="10.625" style="34"/>
    <col min="3077" max="3077" width="18.75" style="34" customWidth="1"/>
    <col min="3078" max="3078" width="10.625" style="34"/>
    <col min="3079" max="3079" width="36.5" style="34" customWidth="1"/>
    <col min="3080" max="3080" width="10.125" style="34" customWidth="1"/>
    <col min="3081" max="3081" width="1.625" style="34" customWidth="1"/>
    <col min="3082" max="3087" width="7.25" style="34" customWidth="1"/>
    <col min="3088" max="3088" width="7.875" style="34" customWidth="1"/>
    <col min="3089" max="3097" width="7.25" style="34" customWidth="1"/>
    <col min="3098" max="3098" width="9.75" style="34" customWidth="1"/>
    <col min="3099" max="3102" width="7.25" style="34" customWidth="1"/>
    <col min="3103" max="3103" width="19" style="34" bestFit="1" customWidth="1"/>
    <col min="3104" max="3328" width="10.625" style="34"/>
    <col min="3329" max="3329" width="1.125" style="34" customWidth="1"/>
    <col min="3330" max="3330" width="10.625" style="34"/>
    <col min="3331" max="3331" width="19.875" style="34" customWidth="1"/>
    <col min="3332" max="3332" width="10.625" style="34"/>
    <col min="3333" max="3333" width="18.75" style="34" customWidth="1"/>
    <col min="3334" max="3334" width="10.625" style="34"/>
    <col min="3335" max="3335" width="36.5" style="34" customWidth="1"/>
    <col min="3336" max="3336" width="10.125" style="34" customWidth="1"/>
    <col min="3337" max="3337" width="1.625" style="34" customWidth="1"/>
    <col min="3338" max="3343" width="7.25" style="34" customWidth="1"/>
    <col min="3344" max="3344" width="7.875" style="34" customWidth="1"/>
    <col min="3345" max="3353" width="7.25" style="34" customWidth="1"/>
    <col min="3354" max="3354" width="9.75" style="34" customWidth="1"/>
    <col min="3355" max="3358" width="7.25" style="34" customWidth="1"/>
    <col min="3359" max="3359" width="19" style="34" bestFit="1" customWidth="1"/>
    <col min="3360" max="3584" width="10.625" style="34"/>
    <col min="3585" max="3585" width="1.125" style="34" customWidth="1"/>
    <col min="3586" max="3586" width="10.625" style="34"/>
    <col min="3587" max="3587" width="19.875" style="34" customWidth="1"/>
    <col min="3588" max="3588" width="10.625" style="34"/>
    <col min="3589" max="3589" width="18.75" style="34" customWidth="1"/>
    <col min="3590" max="3590" width="10.625" style="34"/>
    <col min="3591" max="3591" width="36.5" style="34" customWidth="1"/>
    <col min="3592" max="3592" width="10.125" style="34" customWidth="1"/>
    <col min="3593" max="3593" width="1.625" style="34" customWidth="1"/>
    <col min="3594" max="3599" width="7.25" style="34" customWidth="1"/>
    <col min="3600" max="3600" width="7.875" style="34" customWidth="1"/>
    <col min="3601" max="3609" width="7.25" style="34" customWidth="1"/>
    <col min="3610" max="3610" width="9.75" style="34" customWidth="1"/>
    <col min="3611" max="3614" width="7.25" style="34" customWidth="1"/>
    <col min="3615" max="3615" width="19" style="34" bestFit="1" customWidth="1"/>
    <col min="3616" max="3840" width="10.625" style="34"/>
    <col min="3841" max="3841" width="1.125" style="34" customWidth="1"/>
    <col min="3842" max="3842" width="10.625" style="34"/>
    <col min="3843" max="3843" width="19.875" style="34" customWidth="1"/>
    <col min="3844" max="3844" width="10.625" style="34"/>
    <col min="3845" max="3845" width="18.75" style="34" customWidth="1"/>
    <col min="3846" max="3846" width="10.625" style="34"/>
    <col min="3847" max="3847" width="36.5" style="34" customWidth="1"/>
    <col min="3848" max="3848" width="10.125" style="34" customWidth="1"/>
    <col min="3849" max="3849" width="1.625" style="34" customWidth="1"/>
    <col min="3850" max="3855" width="7.25" style="34" customWidth="1"/>
    <col min="3856" max="3856" width="7.875" style="34" customWidth="1"/>
    <col min="3857" max="3865" width="7.25" style="34" customWidth="1"/>
    <col min="3866" max="3866" width="9.75" style="34" customWidth="1"/>
    <col min="3867" max="3870" width="7.25" style="34" customWidth="1"/>
    <col min="3871" max="3871" width="19" style="34" bestFit="1" customWidth="1"/>
    <col min="3872" max="4096" width="10.625" style="34"/>
    <col min="4097" max="4097" width="1.125" style="34" customWidth="1"/>
    <col min="4098" max="4098" width="10.625" style="34"/>
    <col min="4099" max="4099" width="19.875" style="34" customWidth="1"/>
    <col min="4100" max="4100" width="10.625" style="34"/>
    <col min="4101" max="4101" width="18.75" style="34" customWidth="1"/>
    <col min="4102" max="4102" width="10.625" style="34"/>
    <col min="4103" max="4103" width="36.5" style="34" customWidth="1"/>
    <col min="4104" max="4104" width="10.125" style="34" customWidth="1"/>
    <col min="4105" max="4105" width="1.625" style="34" customWidth="1"/>
    <col min="4106" max="4111" width="7.25" style="34" customWidth="1"/>
    <col min="4112" max="4112" width="7.875" style="34" customWidth="1"/>
    <col min="4113" max="4121" width="7.25" style="34" customWidth="1"/>
    <col min="4122" max="4122" width="9.75" style="34" customWidth="1"/>
    <col min="4123" max="4126" width="7.25" style="34" customWidth="1"/>
    <col min="4127" max="4127" width="19" style="34" bestFit="1" customWidth="1"/>
    <col min="4128" max="4352" width="10.625" style="34"/>
    <col min="4353" max="4353" width="1.125" style="34" customWidth="1"/>
    <col min="4354" max="4354" width="10.625" style="34"/>
    <col min="4355" max="4355" width="19.875" style="34" customWidth="1"/>
    <col min="4356" max="4356" width="10.625" style="34"/>
    <col min="4357" max="4357" width="18.75" style="34" customWidth="1"/>
    <col min="4358" max="4358" width="10.625" style="34"/>
    <col min="4359" max="4359" width="36.5" style="34" customWidth="1"/>
    <col min="4360" max="4360" width="10.125" style="34" customWidth="1"/>
    <col min="4361" max="4361" width="1.625" style="34" customWidth="1"/>
    <col min="4362" max="4367" width="7.25" style="34" customWidth="1"/>
    <col min="4368" max="4368" width="7.875" style="34" customWidth="1"/>
    <col min="4369" max="4377" width="7.25" style="34" customWidth="1"/>
    <col min="4378" max="4378" width="9.75" style="34" customWidth="1"/>
    <col min="4379" max="4382" width="7.25" style="34" customWidth="1"/>
    <col min="4383" max="4383" width="19" style="34" bestFit="1" customWidth="1"/>
    <col min="4384" max="4608" width="10.625" style="34"/>
    <col min="4609" max="4609" width="1.125" style="34" customWidth="1"/>
    <col min="4610" max="4610" width="10.625" style="34"/>
    <col min="4611" max="4611" width="19.875" style="34" customWidth="1"/>
    <col min="4612" max="4612" width="10.625" style="34"/>
    <col min="4613" max="4613" width="18.75" style="34" customWidth="1"/>
    <col min="4614" max="4614" width="10.625" style="34"/>
    <col min="4615" max="4615" width="36.5" style="34" customWidth="1"/>
    <col min="4616" max="4616" width="10.125" style="34" customWidth="1"/>
    <col min="4617" max="4617" width="1.625" style="34" customWidth="1"/>
    <col min="4618" max="4623" width="7.25" style="34" customWidth="1"/>
    <col min="4624" max="4624" width="7.875" style="34" customWidth="1"/>
    <col min="4625" max="4633" width="7.25" style="34" customWidth="1"/>
    <col min="4634" max="4634" width="9.75" style="34" customWidth="1"/>
    <col min="4635" max="4638" width="7.25" style="34" customWidth="1"/>
    <col min="4639" max="4639" width="19" style="34" bestFit="1" customWidth="1"/>
    <col min="4640" max="4864" width="10.625" style="34"/>
    <col min="4865" max="4865" width="1.125" style="34" customWidth="1"/>
    <col min="4866" max="4866" width="10.625" style="34"/>
    <col min="4867" max="4867" width="19.875" style="34" customWidth="1"/>
    <col min="4868" max="4868" width="10.625" style="34"/>
    <col min="4869" max="4869" width="18.75" style="34" customWidth="1"/>
    <col min="4870" max="4870" width="10.625" style="34"/>
    <col min="4871" max="4871" width="36.5" style="34" customWidth="1"/>
    <col min="4872" max="4872" width="10.125" style="34" customWidth="1"/>
    <col min="4873" max="4873" width="1.625" style="34" customWidth="1"/>
    <col min="4874" max="4879" width="7.25" style="34" customWidth="1"/>
    <col min="4880" max="4880" width="7.875" style="34" customWidth="1"/>
    <col min="4881" max="4889" width="7.25" style="34" customWidth="1"/>
    <col min="4890" max="4890" width="9.75" style="34" customWidth="1"/>
    <col min="4891" max="4894" width="7.25" style="34" customWidth="1"/>
    <col min="4895" max="4895" width="19" style="34" bestFit="1" customWidth="1"/>
    <col min="4896" max="5120" width="10.625" style="34"/>
    <col min="5121" max="5121" width="1.125" style="34" customWidth="1"/>
    <col min="5122" max="5122" width="10.625" style="34"/>
    <col min="5123" max="5123" width="19.875" style="34" customWidth="1"/>
    <col min="5124" max="5124" width="10.625" style="34"/>
    <col min="5125" max="5125" width="18.75" style="34" customWidth="1"/>
    <col min="5126" max="5126" width="10.625" style="34"/>
    <col min="5127" max="5127" width="36.5" style="34" customWidth="1"/>
    <col min="5128" max="5128" width="10.125" style="34" customWidth="1"/>
    <col min="5129" max="5129" width="1.625" style="34" customWidth="1"/>
    <col min="5130" max="5135" width="7.25" style="34" customWidth="1"/>
    <col min="5136" max="5136" width="7.875" style="34" customWidth="1"/>
    <col min="5137" max="5145" width="7.25" style="34" customWidth="1"/>
    <col min="5146" max="5146" width="9.75" style="34" customWidth="1"/>
    <col min="5147" max="5150" width="7.25" style="34" customWidth="1"/>
    <col min="5151" max="5151" width="19" style="34" bestFit="1" customWidth="1"/>
    <col min="5152" max="5376" width="10.625" style="34"/>
    <col min="5377" max="5377" width="1.125" style="34" customWidth="1"/>
    <col min="5378" max="5378" width="10.625" style="34"/>
    <col min="5379" max="5379" width="19.875" style="34" customWidth="1"/>
    <col min="5380" max="5380" width="10.625" style="34"/>
    <col min="5381" max="5381" width="18.75" style="34" customWidth="1"/>
    <col min="5382" max="5382" width="10.625" style="34"/>
    <col min="5383" max="5383" width="36.5" style="34" customWidth="1"/>
    <col min="5384" max="5384" width="10.125" style="34" customWidth="1"/>
    <col min="5385" max="5385" width="1.625" style="34" customWidth="1"/>
    <col min="5386" max="5391" width="7.25" style="34" customWidth="1"/>
    <col min="5392" max="5392" width="7.875" style="34" customWidth="1"/>
    <col min="5393" max="5401" width="7.25" style="34" customWidth="1"/>
    <col min="5402" max="5402" width="9.75" style="34" customWidth="1"/>
    <col min="5403" max="5406" width="7.25" style="34" customWidth="1"/>
    <col min="5407" max="5407" width="19" style="34" bestFit="1" customWidth="1"/>
    <col min="5408" max="5632" width="10.625" style="34"/>
    <col min="5633" max="5633" width="1.125" style="34" customWidth="1"/>
    <col min="5634" max="5634" width="10.625" style="34"/>
    <col min="5635" max="5635" width="19.875" style="34" customWidth="1"/>
    <col min="5636" max="5636" width="10.625" style="34"/>
    <col min="5637" max="5637" width="18.75" style="34" customWidth="1"/>
    <col min="5638" max="5638" width="10.625" style="34"/>
    <col min="5639" max="5639" width="36.5" style="34" customWidth="1"/>
    <col min="5640" max="5640" width="10.125" style="34" customWidth="1"/>
    <col min="5641" max="5641" width="1.625" style="34" customWidth="1"/>
    <col min="5642" max="5647" width="7.25" style="34" customWidth="1"/>
    <col min="5648" max="5648" width="7.875" style="34" customWidth="1"/>
    <col min="5649" max="5657" width="7.25" style="34" customWidth="1"/>
    <col min="5658" max="5658" width="9.75" style="34" customWidth="1"/>
    <col min="5659" max="5662" width="7.25" style="34" customWidth="1"/>
    <col min="5663" max="5663" width="19" style="34" bestFit="1" customWidth="1"/>
    <col min="5664" max="5888" width="10.625" style="34"/>
    <col min="5889" max="5889" width="1.125" style="34" customWidth="1"/>
    <col min="5890" max="5890" width="10.625" style="34"/>
    <col min="5891" max="5891" width="19.875" style="34" customWidth="1"/>
    <col min="5892" max="5892" width="10.625" style="34"/>
    <col min="5893" max="5893" width="18.75" style="34" customWidth="1"/>
    <col min="5894" max="5894" width="10.625" style="34"/>
    <col min="5895" max="5895" width="36.5" style="34" customWidth="1"/>
    <col min="5896" max="5896" width="10.125" style="34" customWidth="1"/>
    <col min="5897" max="5897" width="1.625" style="34" customWidth="1"/>
    <col min="5898" max="5903" width="7.25" style="34" customWidth="1"/>
    <col min="5904" max="5904" width="7.875" style="34" customWidth="1"/>
    <col min="5905" max="5913" width="7.25" style="34" customWidth="1"/>
    <col min="5914" max="5914" width="9.75" style="34" customWidth="1"/>
    <col min="5915" max="5918" width="7.25" style="34" customWidth="1"/>
    <col min="5919" max="5919" width="19" style="34" bestFit="1" customWidth="1"/>
    <col min="5920" max="6144" width="10.625" style="34"/>
    <col min="6145" max="6145" width="1.125" style="34" customWidth="1"/>
    <col min="6146" max="6146" width="10.625" style="34"/>
    <col min="6147" max="6147" width="19.875" style="34" customWidth="1"/>
    <col min="6148" max="6148" width="10.625" style="34"/>
    <col min="6149" max="6149" width="18.75" style="34" customWidth="1"/>
    <col min="6150" max="6150" width="10.625" style="34"/>
    <col min="6151" max="6151" width="36.5" style="34" customWidth="1"/>
    <col min="6152" max="6152" width="10.125" style="34" customWidth="1"/>
    <col min="6153" max="6153" width="1.625" style="34" customWidth="1"/>
    <col min="6154" max="6159" width="7.25" style="34" customWidth="1"/>
    <col min="6160" max="6160" width="7.875" style="34" customWidth="1"/>
    <col min="6161" max="6169" width="7.25" style="34" customWidth="1"/>
    <col min="6170" max="6170" width="9.75" style="34" customWidth="1"/>
    <col min="6171" max="6174" width="7.25" style="34" customWidth="1"/>
    <col min="6175" max="6175" width="19" style="34" bestFit="1" customWidth="1"/>
    <col min="6176" max="6400" width="10.625" style="34"/>
    <col min="6401" max="6401" width="1.125" style="34" customWidth="1"/>
    <col min="6402" max="6402" width="10.625" style="34"/>
    <col min="6403" max="6403" width="19.875" style="34" customWidth="1"/>
    <col min="6404" max="6404" width="10.625" style="34"/>
    <col min="6405" max="6405" width="18.75" style="34" customWidth="1"/>
    <col min="6406" max="6406" width="10.625" style="34"/>
    <col min="6407" max="6407" width="36.5" style="34" customWidth="1"/>
    <col min="6408" max="6408" width="10.125" style="34" customWidth="1"/>
    <col min="6409" max="6409" width="1.625" style="34" customWidth="1"/>
    <col min="6410" max="6415" width="7.25" style="34" customWidth="1"/>
    <col min="6416" max="6416" width="7.875" style="34" customWidth="1"/>
    <col min="6417" max="6425" width="7.25" style="34" customWidth="1"/>
    <col min="6426" max="6426" width="9.75" style="34" customWidth="1"/>
    <col min="6427" max="6430" width="7.25" style="34" customWidth="1"/>
    <col min="6431" max="6431" width="19" style="34" bestFit="1" customWidth="1"/>
    <col min="6432" max="6656" width="10.625" style="34"/>
    <col min="6657" max="6657" width="1.125" style="34" customWidth="1"/>
    <col min="6658" max="6658" width="10.625" style="34"/>
    <col min="6659" max="6659" width="19.875" style="34" customWidth="1"/>
    <col min="6660" max="6660" width="10.625" style="34"/>
    <col min="6661" max="6661" width="18.75" style="34" customWidth="1"/>
    <col min="6662" max="6662" width="10.625" style="34"/>
    <col min="6663" max="6663" width="36.5" style="34" customWidth="1"/>
    <col min="6664" max="6664" width="10.125" style="34" customWidth="1"/>
    <col min="6665" max="6665" width="1.625" style="34" customWidth="1"/>
    <col min="6666" max="6671" width="7.25" style="34" customWidth="1"/>
    <col min="6672" max="6672" width="7.875" style="34" customWidth="1"/>
    <col min="6673" max="6681" width="7.25" style="34" customWidth="1"/>
    <col min="6682" max="6682" width="9.75" style="34" customWidth="1"/>
    <col min="6683" max="6686" width="7.25" style="34" customWidth="1"/>
    <col min="6687" max="6687" width="19" style="34" bestFit="1" customWidth="1"/>
    <col min="6688" max="6912" width="10.625" style="34"/>
    <col min="6913" max="6913" width="1.125" style="34" customWidth="1"/>
    <col min="6914" max="6914" width="10.625" style="34"/>
    <col min="6915" max="6915" width="19.875" style="34" customWidth="1"/>
    <col min="6916" max="6916" width="10.625" style="34"/>
    <col min="6917" max="6917" width="18.75" style="34" customWidth="1"/>
    <col min="6918" max="6918" width="10.625" style="34"/>
    <col min="6919" max="6919" width="36.5" style="34" customWidth="1"/>
    <col min="6920" max="6920" width="10.125" style="34" customWidth="1"/>
    <col min="6921" max="6921" width="1.625" style="34" customWidth="1"/>
    <col min="6922" max="6927" width="7.25" style="34" customWidth="1"/>
    <col min="6928" max="6928" width="7.875" style="34" customWidth="1"/>
    <col min="6929" max="6937" width="7.25" style="34" customWidth="1"/>
    <col min="6938" max="6938" width="9.75" style="34" customWidth="1"/>
    <col min="6939" max="6942" width="7.25" style="34" customWidth="1"/>
    <col min="6943" max="6943" width="19" style="34" bestFit="1" customWidth="1"/>
    <col min="6944" max="7168" width="10.625" style="34"/>
    <col min="7169" max="7169" width="1.125" style="34" customWidth="1"/>
    <col min="7170" max="7170" width="10.625" style="34"/>
    <col min="7171" max="7171" width="19.875" style="34" customWidth="1"/>
    <col min="7172" max="7172" width="10.625" style="34"/>
    <col min="7173" max="7173" width="18.75" style="34" customWidth="1"/>
    <col min="7174" max="7174" width="10.625" style="34"/>
    <col min="7175" max="7175" width="36.5" style="34" customWidth="1"/>
    <col min="7176" max="7176" width="10.125" style="34" customWidth="1"/>
    <col min="7177" max="7177" width="1.625" style="34" customWidth="1"/>
    <col min="7178" max="7183" width="7.25" style="34" customWidth="1"/>
    <col min="7184" max="7184" width="7.875" style="34" customWidth="1"/>
    <col min="7185" max="7193" width="7.25" style="34" customWidth="1"/>
    <col min="7194" max="7194" width="9.75" style="34" customWidth="1"/>
    <col min="7195" max="7198" width="7.25" style="34" customWidth="1"/>
    <col min="7199" max="7199" width="19" style="34" bestFit="1" customWidth="1"/>
    <col min="7200" max="7424" width="10.625" style="34"/>
    <col min="7425" max="7425" width="1.125" style="34" customWidth="1"/>
    <col min="7426" max="7426" width="10.625" style="34"/>
    <col min="7427" max="7427" width="19.875" style="34" customWidth="1"/>
    <col min="7428" max="7428" width="10.625" style="34"/>
    <col min="7429" max="7429" width="18.75" style="34" customWidth="1"/>
    <col min="7430" max="7430" width="10.625" style="34"/>
    <col min="7431" max="7431" width="36.5" style="34" customWidth="1"/>
    <col min="7432" max="7432" width="10.125" style="34" customWidth="1"/>
    <col min="7433" max="7433" width="1.625" style="34" customWidth="1"/>
    <col min="7434" max="7439" width="7.25" style="34" customWidth="1"/>
    <col min="7440" max="7440" width="7.875" style="34" customWidth="1"/>
    <col min="7441" max="7449" width="7.25" style="34" customWidth="1"/>
    <col min="7450" max="7450" width="9.75" style="34" customWidth="1"/>
    <col min="7451" max="7454" width="7.25" style="34" customWidth="1"/>
    <col min="7455" max="7455" width="19" style="34" bestFit="1" customWidth="1"/>
    <col min="7456" max="7680" width="10.625" style="34"/>
    <col min="7681" max="7681" width="1.125" style="34" customWidth="1"/>
    <col min="7682" max="7682" width="10.625" style="34"/>
    <col min="7683" max="7683" width="19.875" style="34" customWidth="1"/>
    <col min="7684" max="7684" width="10.625" style="34"/>
    <col min="7685" max="7685" width="18.75" style="34" customWidth="1"/>
    <col min="7686" max="7686" width="10.625" style="34"/>
    <col min="7687" max="7687" width="36.5" style="34" customWidth="1"/>
    <col min="7688" max="7688" width="10.125" style="34" customWidth="1"/>
    <col min="7689" max="7689" width="1.625" style="34" customWidth="1"/>
    <col min="7690" max="7695" width="7.25" style="34" customWidth="1"/>
    <col min="7696" max="7696" width="7.875" style="34" customWidth="1"/>
    <col min="7697" max="7705" width="7.25" style="34" customWidth="1"/>
    <col min="7706" max="7706" width="9.75" style="34" customWidth="1"/>
    <col min="7707" max="7710" width="7.25" style="34" customWidth="1"/>
    <col min="7711" max="7711" width="19" style="34" bestFit="1" customWidth="1"/>
    <col min="7712" max="7936" width="10.625" style="34"/>
    <col min="7937" max="7937" width="1.125" style="34" customWidth="1"/>
    <col min="7938" max="7938" width="10.625" style="34"/>
    <col min="7939" max="7939" width="19.875" style="34" customWidth="1"/>
    <col min="7940" max="7940" width="10.625" style="34"/>
    <col min="7941" max="7941" width="18.75" style="34" customWidth="1"/>
    <col min="7942" max="7942" width="10.625" style="34"/>
    <col min="7943" max="7943" width="36.5" style="34" customWidth="1"/>
    <col min="7944" max="7944" width="10.125" style="34" customWidth="1"/>
    <col min="7945" max="7945" width="1.625" style="34" customWidth="1"/>
    <col min="7946" max="7951" width="7.25" style="34" customWidth="1"/>
    <col min="7952" max="7952" width="7.875" style="34" customWidth="1"/>
    <col min="7953" max="7961" width="7.25" style="34" customWidth="1"/>
    <col min="7962" max="7962" width="9.75" style="34" customWidth="1"/>
    <col min="7963" max="7966" width="7.25" style="34" customWidth="1"/>
    <col min="7967" max="7967" width="19" style="34" bestFit="1" customWidth="1"/>
    <col min="7968" max="8192" width="10.625" style="34"/>
    <col min="8193" max="8193" width="1.125" style="34" customWidth="1"/>
    <col min="8194" max="8194" width="10.625" style="34"/>
    <col min="8195" max="8195" width="19.875" style="34" customWidth="1"/>
    <col min="8196" max="8196" width="10.625" style="34"/>
    <col min="8197" max="8197" width="18.75" style="34" customWidth="1"/>
    <col min="8198" max="8198" width="10.625" style="34"/>
    <col min="8199" max="8199" width="36.5" style="34" customWidth="1"/>
    <col min="8200" max="8200" width="10.125" style="34" customWidth="1"/>
    <col min="8201" max="8201" width="1.625" style="34" customWidth="1"/>
    <col min="8202" max="8207" width="7.25" style="34" customWidth="1"/>
    <col min="8208" max="8208" width="7.875" style="34" customWidth="1"/>
    <col min="8209" max="8217" width="7.25" style="34" customWidth="1"/>
    <col min="8218" max="8218" width="9.75" style="34" customWidth="1"/>
    <col min="8219" max="8222" width="7.25" style="34" customWidth="1"/>
    <col min="8223" max="8223" width="19" style="34" bestFit="1" customWidth="1"/>
    <col min="8224" max="8448" width="10.625" style="34"/>
    <col min="8449" max="8449" width="1.125" style="34" customWidth="1"/>
    <col min="8450" max="8450" width="10.625" style="34"/>
    <col min="8451" max="8451" width="19.875" style="34" customWidth="1"/>
    <col min="8452" max="8452" width="10.625" style="34"/>
    <col min="8453" max="8453" width="18.75" style="34" customWidth="1"/>
    <col min="8454" max="8454" width="10.625" style="34"/>
    <col min="8455" max="8455" width="36.5" style="34" customWidth="1"/>
    <col min="8456" max="8456" width="10.125" style="34" customWidth="1"/>
    <col min="8457" max="8457" width="1.625" style="34" customWidth="1"/>
    <col min="8458" max="8463" width="7.25" style="34" customWidth="1"/>
    <col min="8464" max="8464" width="7.875" style="34" customWidth="1"/>
    <col min="8465" max="8473" width="7.25" style="34" customWidth="1"/>
    <col min="8474" max="8474" width="9.75" style="34" customWidth="1"/>
    <col min="8475" max="8478" width="7.25" style="34" customWidth="1"/>
    <col min="8479" max="8479" width="19" style="34" bestFit="1" customWidth="1"/>
    <col min="8480" max="8704" width="10.625" style="34"/>
    <col min="8705" max="8705" width="1.125" style="34" customWidth="1"/>
    <col min="8706" max="8706" width="10.625" style="34"/>
    <col min="8707" max="8707" width="19.875" style="34" customWidth="1"/>
    <col min="8708" max="8708" width="10.625" style="34"/>
    <col min="8709" max="8709" width="18.75" style="34" customWidth="1"/>
    <col min="8710" max="8710" width="10.625" style="34"/>
    <col min="8711" max="8711" width="36.5" style="34" customWidth="1"/>
    <col min="8712" max="8712" width="10.125" style="34" customWidth="1"/>
    <col min="8713" max="8713" width="1.625" style="34" customWidth="1"/>
    <col min="8714" max="8719" width="7.25" style="34" customWidth="1"/>
    <col min="8720" max="8720" width="7.875" style="34" customWidth="1"/>
    <col min="8721" max="8729" width="7.25" style="34" customWidth="1"/>
    <col min="8730" max="8730" width="9.75" style="34" customWidth="1"/>
    <col min="8731" max="8734" width="7.25" style="34" customWidth="1"/>
    <col min="8735" max="8735" width="19" style="34" bestFit="1" customWidth="1"/>
    <col min="8736" max="8960" width="10.625" style="34"/>
    <col min="8961" max="8961" width="1.125" style="34" customWidth="1"/>
    <col min="8962" max="8962" width="10.625" style="34"/>
    <col min="8963" max="8963" width="19.875" style="34" customWidth="1"/>
    <col min="8964" max="8964" width="10.625" style="34"/>
    <col min="8965" max="8965" width="18.75" style="34" customWidth="1"/>
    <col min="8966" max="8966" width="10.625" style="34"/>
    <col min="8967" max="8967" width="36.5" style="34" customWidth="1"/>
    <col min="8968" max="8968" width="10.125" style="34" customWidth="1"/>
    <col min="8969" max="8969" width="1.625" style="34" customWidth="1"/>
    <col min="8970" max="8975" width="7.25" style="34" customWidth="1"/>
    <col min="8976" max="8976" width="7.875" style="34" customWidth="1"/>
    <col min="8977" max="8985" width="7.25" style="34" customWidth="1"/>
    <col min="8986" max="8986" width="9.75" style="34" customWidth="1"/>
    <col min="8987" max="8990" width="7.25" style="34" customWidth="1"/>
    <col min="8991" max="8991" width="19" style="34" bestFit="1" customWidth="1"/>
    <col min="8992" max="9216" width="10.625" style="34"/>
    <col min="9217" max="9217" width="1.125" style="34" customWidth="1"/>
    <col min="9218" max="9218" width="10.625" style="34"/>
    <col min="9219" max="9219" width="19.875" style="34" customWidth="1"/>
    <col min="9220" max="9220" width="10.625" style="34"/>
    <col min="9221" max="9221" width="18.75" style="34" customWidth="1"/>
    <col min="9222" max="9222" width="10.625" style="34"/>
    <col min="9223" max="9223" width="36.5" style="34" customWidth="1"/>
    <col min="9224" max="9224" width="10.125" style="34" customWidth="1"/>
    <col min="9225" max="9225" width="1.625" style="34" customWidth="1"/>
    <col min="9226" max="9231" width="7.25" style="34" customWidth="1"/>
    <col min="9232" max="9232" width="7.875" style="34" customWidth="1"/>
    <col min="9233" max="9241" width="7.25" style="34" customWidth="1"/>
    <col min="9242" max="9242" width="9.75" style="34" customWidth="1"/>
    <col min="9243" max="9246" width="7.25" style="34" customWidth="1"/>
    <col min="9247" max="9247" width="19" style="34" bestFit="1" customWidth="1"/>
    <col min="9248" max="9472" width="10.625" style="34"/>
    <col min="9473" max="9473" width="1.125" style="34" customWidth="1"/>
    <col min="9474" max="9474" width="10.625" style="34"/>
    <col min="9475" max="9475" width="19.875" style="34" customWidth="1"/>
    <col min="9476" max="9476" width="10.625" style="34"/>
    <col min="9477" max="9477" width="18.75" style="34" customWidth="1"/>
    <col min="9478" max="9478" width="10.625" style="34"/>
    <col min="9479" max="9479" width="36.5" style="34" customWidth="1"/>
    <col min="9480" max="9480" width="10.125" style="34" customWidth="1"/>
    <col min="9481" max="9481" width="1.625" style="34" customWidth="1"/>
    <col min="9482" max="9487" width="7.25" style="34" customWidth="1"/>
    <col min="9488" max="9488" width="7.875" style="34" customWidth="1"/>
    <col min="9489" max="9497" width="7.25" style="34" customWidth="1"/>
    <col min="9498" max="9498" width="9.75" style="34" customWidth="1"/>
    <col min="9499" max="9502" width="7.25" style="34" customWidth="1"/>
    <col min="9503" max="9503" width="19" style="34" bestFit="1" customWidth="1"/>
    <col min="9504" max="9728" width="10.625" style="34"/>
    <col min="9729" max="9729" width="1.125" style="34" customWidth="1"/>
    <col min="9730" max="9730" width="10.625" style="34"/>
    <col min="9731" max="9731" width="19.875" style="34" customWidth="1"/>
    <col min="9732" max="9732" width="10.625" style="34"/>
    <col min="9733" max="9733" width="18.75" style="34" customWidth="1"/>
    <col min="9734" max="9734" width="10.625" style="34"/>
    <col min="9735" max="9735" width="36.5" style="34" customWidth="1"/>
    <col min="9736" max="9736" width="10.125" style="34" customWidth="1"/>
    <col min="9737" max="9737" width="1.625" style="34" customWidth="1"/>
    <col min="9738" max="9743" width="7.25" style="34" customWidth="1"/>
    <col min="9744" max="9744" width="7.875" style="34" customWidth="1"/>
    <col min="9745" max="9753" width="7.25" style="34" customWidth="1"/>
    <col min="9754" max="9754" width="9.75" style="34" customWidth="1"/>
    <col min="9755" max="9758" width="7.25" style="34" customWidth="1"/>
    <col min="9759" max="9759" width="19" style="34" bestFit="1" customWidth="1"/>
    <col min="9760" max="9984" width="10.625" style="34"/>
    <col min="9985" max="9985" width="1.125" style="34" customWidth="1"/>
    <col min="9986" max="9986" width="10.625" style="34"/>
    <col min="9987" max="9987" width="19.875" style="34" customWidth="1"/>
    <col min="9988" max="9988" width="10.625" style="34"/>
    <col min="9989" max="9989" width="18.75" style="34" customWidth="1"/>
    <col min="9990" max="9990" width="10.625" style="34"/>
    <col min="9991" max="9991" width="36.5" style="34" customWidth="1"/>
    <col min="9992" max="9992" width="10.125" style="34" customWidth="1"/>
    <col min="9993" max="9993" width="1.625" style="34" customWidth="1"/>
    <col min="9994" max="9999" width="7.25" style="34" customWidth="1"/>
    <col min="10000" max="10000" width="7.875" style="34" customWidth="1"/>
    <col min="10001" max="10009" width="7.25" style="34" customWidth="1"/>
    <col min="10010" max="10010" width="9.75" style="34" customWidth="1"/>
    <col min="10011" max="10014" width="7.25" style="34" customWidth="1"/>
    <col min="10015" max="10015" width="19" style="34" bestFit="1" customWidth="1"/>
    <col min="10016" max="10240" width="10.625" style="34"/>
    <col min="10241" max="10241" width="1.125" style="34" customWidth="1"/>
    <col min="10242" max="10242" width="10.625" style="34"/>
    <col min="10243" max="10243" width="19.875" style="34" customWidth="1"/>
    <col min="10244" max="10244" width="10.625" style="34"/>
    <col min="10245" max="10245" width="18.75" style="34" customWidth="1"/>
    <col min="10246" max="10246" width="10.625" style="34"/>
    <col min="10247" max="10247" width="36.5" style="34" customWidth="1"/>
    <col min="10248" max="10248" width="10.125" style="34" customWidth="1"/>
    <col min="10249" max="10249" width="1.625" style="34" customWidth="1"/>
    <col min="10250" max="10255" width="7.25" style="34" customWidth="1"/>
    <col min="10256" max="10256" width="7.875" style="34" customWidth="1"/>
    <col min="10257" max="10265" width="7.25" style="34" customWidth="1"/>
    <col min="10266" max="10266" width="9.75" style="34" customWidth="1"/>
    <col min="10267" max="10270" width="7.25" style="34" customWidth="1"/>
    <col min="10271" max="10271" width="19" style="34" bestFit="1" customWidth="1"/>
    <col min="10272" max="10496" width="10.625" style="34"/>
    <col min="10497" max="10497" width="1.125" style="34" customWidth="1"/>
    <col min="10498" max="10498" width="10.625" style="34"/>
    <col min="10499" max="10499" width="19.875" style="34" customWidth="1"/>
    <col min="10500" max="10500" width="10.625" style="34"/>
    <col min="10501" max="10501" width="18.75" style="34" customWidth="1"/>
    <col min="10502" max="10502" width="10.625" style="34"/>
    <col min="10503" max="10503" width="36.5" style="34" customWidth="1"/>
    <col min="10504" max="10504" width="10.125" style="34" customWidth="1"/>
    <col min="10505" max="10505" width="1.625" style="34" customWidth="1"/>
    <col min="10506" max="10511" width="7.25" style="34" customWidth="1"/>
    <col min="10512" max="10512" width="7.875" style="34" customWidth="1"/>
    <col min="10513" max="10521" width="7.25" style="34" customWidth="1"/>
    <col min="10522" max="10522" width="9.75" style="34" customWidth="1"/>
    <col min="10523" max="10526" width="7.25" style="34" customWidth="1"/>
    <col min="10527" max="10527" width="19" style="34" bestFit="1" customWidth="1"/>
    <col min="10528" max="10752" width="10.625" style="34"/>
    <col min="10753" max="10753" width="1.125" style="34" customWidth="1"/>
    <col min="10754" max="10754" width="10.625" style="34"/>
    <col min="10755" max="10755" width="19.875" style="34" customWidth="1"/>
    <col min="10756" max="10756" width="10.625" style="34"/>
    <col min="10757" max="10757" width="18.75" style="34" customWidth="1"/>
    <col min="10758" max="10758" width="10.625" style="34"/>
    <col min="10759" max="10759" width="36.5" style="34" customWidth="1"/>
    <col min="10760" max="10760" width="10.125" style="34" customWidth="1"/>
    <col min="10761" max="10761" width="1.625" style="34" customWidth="1"/>
    <col min="10762" max="10767" width="7.25" style="34" customWidth="1"/>
    <col min="10768" max="10768" width="7.875" style="34" customWidth="1"/>
    <col min="10769" max="10777" width="7.25" style="34" customWidth="1"/>
    <col min="10778" max="10778" width="9.75" style="34" customWidth="1"/>
    <col min="10779" max="10782" width="7.25" style="34" customWidth="1"/>
    <col min="10783" max="10783" width="19" style="34" bestFit="1" customWidth="1"/>
    <col min="10784" max="11008" width="10.625" style="34"/>
    <col min="11009" max="11009" width="1.125" style="34" customWidth="1"/>
    <col min="11010" max="11010" width="10.625" style="34"/>
    <col min="11011" max="11011" width="19.875" style="34" customWidth="1"/>
    <col min="11012" max="11012" width="10.625" style="34"/>
    <col min="11013" max="11013" width="18.75" style="34" customWidth="1"/>
    <col min="11014" max="11014" width="10.625" style="34"/>
    <col min="11015" max="11015" width="36.5" style="34" customWidth="1"/>
    <col min="11016" max="11016" width="10.125" style="34" customWidth="1"/>
    <col min="11017" max="11017" width="1.625" style="34" customWidth="1"/>
    <col min="11018" max="11023" width="7.25" style="34" customWidth="1"/>
    <col min="11024" max="11024" width="7.875" style="34" customWidth="1"/>
    <col min="11025" max="11033" width="7.25" style="34" customWidth="1"/>
    <col min="11034" max="11034" width="9.75" style="34" customWidth="1"/>
    <col min="11035" max="11038" width="7.25" style="34" customWidth="1"/>
    <col min="11039" max="11039" width="19" style="34" bestFit="1" customWidth="1"/>
    <col min="11040" max="11264" width="10.625" style="34"/>
    <col min="11265" max="11265" width="1.125" style="34" customWidth="1"/>
    <col min="11266" max="11266" width="10.625" style="34"/>
    <col min="11267" max="11267" width="19.875" style="34" customWidth="1"/>
    <col min="11268" max="11268" width="10.625" style="34"/>
    <col min="11269" max="11269" width="18.75" style="34" customWidth="1"/>
    <col min="11270" max="11270" width="10.625" style="34"/>
    <col min="11271" max="11271" width="36.5" style="34" customWidth="1"/>
    <col min="11272" max="11272" width="10.125" style="34" customWidth="1"/>
    <col min="11273" max="11273" width="1.625" style="34" customWidth="1"/>
    <col min="11274" max="11279" width="7.25" style="34" customWidth="1"/>
    <col min="11280" max="11280" width="7.875" style="34" customWidth="1"/>
    <col min="11281" max="11289" width="7.25" style="34" customWidth="1"/>
    <col min="11290" max="11290" width="9.75" style="34" customWidth="1"/>
    <col min="11291" max="11294" width="7.25" style="34" customWidth="1"/>
    <col min="11295" max="11295" width="19" style="34" bestFit="1" customWidth="1"/>
    <col min="11296" max="11520" width="10.625" style="34"/>
    <col min="11521" max="11521" width="1.125" style="34" customWidth="1"/>
    <col min="11522" max="11522" width="10.625" style="34"/>
    <col min="11523" max="11523" width="19.875" style="34" customWidth="1"/>
    <col min="11524" max="11524" width="10.625" style="34"/>
    <col min="11525" max="11525" width="18.75" style="34" customWidth="1"/>
    <col min="11526" max="11526" width="10.625" style="34"/>
    <col min="11527" max="11527" width="36.5" style="34" customWidth="1"/>
    <col min="11528" max="11528" width="10.125" style="34" customWidth="1"/>
    <col min="11529" max="11529" width="1.625" style="34" customWidth="1"/>
    <col min="11530" max="11535" width="7.25" style="34" customWidth="1"/>
    <col min="11536" max="11536" width="7.875" style="34" customWidth="1"/>
    <col min="11537" max="11545" width="7.25" style="34" customWidth="1"/>
    <col min="11546" max="11546" width="9.75" style="34" customWidth="1"/>
    <col min="11547" max="11550" width="7.25" style="34" customWidth="1"/>
    <col min="11551" max="11551" width="19" style="34" bestFit="1" customWidth="1"/>
    <col min="11552" max="11776" width="10.625" style="34"/>
    <col min="11777" max="11777" width="1.125" style="34" customWidth="1"/>
    <col min="11778" max="11778" width="10.625" style="34"/>
    <col min="11779" max="11779" width="19.875" style="34" customWidth="1"/>
    <col min="11780" max="11780" width="10.625" style="34"/>
    <col min="11781" max="11781" width="18.75" style="34" customWidth="1"/>
    <col min="11782" max="11782" width="10.625" style="34"/>
    <col min="11783" max="11783" width="36.5" style="34" customWidth="1"/>
    <col min="11784" max="11784" width="10.125" style="34" customWidth="1"/>
    <col min="11785" max="11785" width="1.625" style="34" customWidth="1"/>
    <col min="11786" max="11791" width="7.25" style="34" customWidth="1"/>
    <col min="11792" max="11792" width="7.875" style="34" customWidth="1"/>
    <col min="11793" max="11801" width="7.25" style="34" customWidth="1"/>
    <col min="11802" max="11802" width="9.75" style="34" customWidth="1"/>
    <col min="11803" max="11806" width="7.25" style="34" customWidth="1"/>
    <col min="11807" max="11807" width="19" style="34" bestFit="1" customWidth="1"/>
    <col min="11808" max="12032" width="10.625" style="34"/>
    <col min="12033" max="12033" width="1.125" style="34" customWidth="1"/>
    <col min="12034" max="12034" width="10.625" style="34"/>
    <col min="12035" max="12035" width="19.875" style="34" customWidth="1"/>
    <col min="12036" max="12036" width="10.625" style="34"/>
    <col min="12037" max="12037" width="18.75" style="34" customWidth="1"/>
    <col min="12038" max="12038" width="10.625" style="34"/>
    <col min="12039" max="12039" width="36.5" style="34" customWidth="1"/>
    <col min="12040" max="12040" width="10.125" style="34" customWidth="1"/>
    <col min="12041" max="12041" width="1.625" style="34" customWidth="1"/>
    <col min="12042" max="12047" width="7.25" style="34" customWidth="1"/>
    <col min="12048" max="12048" width="7.875" style="34" customWidth="1"/>
    <col min="12049" max="12057" width="7.25" style="34" customWidth="1"/>
    <col min="12058" max="12058" width="9.75" style="34" customWidth="1"/>
    <col min="12059" max="12062" width="7.25" style="34" customWidth="1"/>
    <col min="12063" max="12063" width="19" style="34" bestFit="1" customWidth="1"/>
    <col min="12064" max="12288" width="10.625" style="34"/>
    <col min="12289" max="12289" width="1.125" style="34" customWidth="1"/>
    <col min="12290" max="12290" width="10.625" style="34"/>
    <col min="12291" max="12291" width="19.875" style="34" customWidth="1"/>
    <col min="12292" max="12292" width="10.625" style="34"/>
    <col min="12293" max="12293" width="18.75" style="34" customWidth="1"/>
    <col min="12294" max="12294" width="10.625" style="34"/>
    <col min="12295" max="12295" width="36.5" style="34" customWidth="1"/>
    <col min="12296" max="12296" width="10.125" style="34" customWidth="1"/>
    <col min="12297" max="12297" width="1.625" style="34" customWidth="1"/>
    <col min="12298" max="12303" width="7.25" style="34" customWidth="1"/>
    <col min="12304" max="12304" width="7.875" style="34" customWidth="1"/>
    <col min="12305" max="12313" width="7.25" style="34" customWidth="1"/>
    <col min="12314" max="12314" width="9.75" style="34" customWidth="1"/>
    <col min="12315" max="12318" width="7.25" style="34" customWidth="1"/>
    <col min="12319" max="12319" width="19" style="34" bestFit="1" customWidth="1"/>
    <col min="12320" max="12544" width="10.625" style="34"/>
    <col min="12545" max="12545" width="1.125" style="34" customWidth="1"/>
    <col min="12546" max="12546" width="10.625" style="34"/>
    <col min="12547" max="12547" width="19.875" style="34" customWidth="1"/>
    <col min="12548" max="12548" width="10.625" style="34"/>
    <col min="12549" max="12549" width="18.75" style="34" customWidth="1"/>
    <col min="12550" max="12550" width="10.625" style="34"/>
    <col min="12551" max="12551" width="36.5" style="34" customWidth="1"/>
    <col min="12552" max="12552" width="10.125" style="34" customWidth="1"/>
    <col min="12553" max="12553" width="1.625" style="34" customWidth="1"/>
    <col min="12554" max="12559" width="7.25" style="34" customWidth="1"/>
    <col min="12560" max="12560" width="7.875" style="34" customWidth="1"/>
    <col min="12561" max="12569" width="7.25" style="34" customWidth="1"/>
    <col min="12570" max="12570" width="9.75" style="34" customWidth="1"/>
    <col min="12571" max="12574" width="7.25" style="34" customWidth="1"/>
    <col min="12575" max="12575" width="19" style="34" bestFit="1" customWidth="1"/>
    <col min="12576" max="12800" width="10.625" style="34"/>
    <col min="12801" max="12801" width="1.125" style="34" customWidth="1"/>
    <col min="12802" max="12802" width="10.625" style="34"/>
    <col min="12803" max="12803" width="19.875" style="34" customWidth="1"/>
    <col min="12804" max="12804" width="10.625" style="34"/>
    <col min="12805" max="12805" width="18.75" style="34" customWidth="1"/>
    <col min="12806" max="12806" width="10.625" style="34"/>
    <col min="12807" max="12807" width="36.5" style="34" customWidth="1"/>
    <col min="12808" max="12808" width="10.125" style="34" customWidth="1"/>
    <col min="12809" max="12809" width="1.625" style="34" customWidth="1"/>
    <col min="12810" max="12815" width="7.25" style="34" customWidth="1"/>
    <col min="12816" max="12816" width="7.875" style="34" customWidth="1"/>
    <col min="12817" max="12825" width="7.25" style="34" customWidth="1"/>
    <col min="12826" max="12826" width="9.75" style="34" customWidth="1"/>
    <col min="12827" max="12830" width="7.25" style="34" customWidth="1"/>
    <col min="12831" max="12831" width="19" style="34" bestFit="1" customWidth="1"/>
    <col min="12832" max="13056" width="10.625" style="34"/>
    <col min="13057" max="13057" width="1.125" style="34" customWidth="1"/>
    <col min="13058" max="13058" width="10.625" style="34"/>
    <col min="13059" max="13059" width="19.875" style="34" customWidth="1"/>
    <col min="13060" max="13060" width="10.625" style="34"/>
    <col min="13061" max="13061" width="18.75" style="34" customWidth="1"/>
    <col min="13062" max="13062" width="10.625" style="34"/>
    <col min="13063" max="13063" width="36.5" style="34" customWidth="1"/>
    <col min="13064" max="13064" width="10.125" style="34" customWidth="1"/>
    <col min="13065" max="13065" width="1.625" style="34" customWidth="1"/>
    <col min="13066" max="13071" width="7.25" style="34" customWidth="1"/>
    <col min="13072" max="13072" width="7.875" style="34" customWidth="1"/>
    <col min="13073" max="13081" width="7.25" style="34" customWidth="1"/>
    <col min="13082" max="13082" width="9.75" style="34" customWidth="1"/>
    <col min="13083" max="13086" width="7.25" style="34" customWidth="1"/>
    <col min="13087" max="13087" width="19" style="34" bestFit="1" customWidth="1"/>
    <col min="13088" max="13312" width="10.625" style="34"/>
    <col min="13313" max="13313" width="1.125" style="34" customWidth="1"/>
    <col min="13314" max="13314" width="10.625" style="34"/>
    <col min="13315" max="13315" width="19.875" style="34" customWidth="1"/>
    <col min="13316" max="13316" width="10.625" style="34"/>
    <col min="13317" max="13317" width="18.75" style="34" customWidth="1"/>
    <col min="13318" max="13318" width="10.625" style="34"/>
    <col min="13319" max="13319" width="36.5" style="34" customWidth="1"/>
    <col min="13320" max="13320" width="10.125" style="34" customWidth="1"/>
    <col min="13321" max="13321" width="1.625" style="34" customWidth="1"/>
    <col min="13322" max="13327" width="7.25" style="34" customWidth="1"/>
    <col min="13328" max="13328" width="7.875" style="34" customWidth="1"/>
    <col min="13329" max="13337" width="7.25" style="34" customWidth="1"/>
    <col min="13338" max="13338" width="9.75" style="34" customWidth="1"/>
    <col min="13339" max="13342" width="7.25" style="34" customWidth="1"/>
    <col min="13343" max="13343" width="19" style="34" bestFit="1" customWidth="1"/>
    <col min="13344" max="13568" width="10.625" style="34"/>
    <col min="13569" max="13569" width="1.125" style="34" customWidth="1"/>
    <col min="13570" max="13570" width="10.625" style="34"/>
    <col min="13571" max="13571" width="19.875" style="34" customWidth="1"/>
    <col min="13572" max="13572" width="10.625" style="34"/>
    <col min="13573" max="13573" width="18.75" style="34" customWidth="1"/>
    <col min="13574" max="13574" width="10.625" style="34"/>
    <col min="13575" max="13575" width="36.5" style="34" customWidth="1"/>
    <col min="13576" max="13576" width="10.125" style="34" customWidth="1"/>
    <col min="13577" max="13577" width="1.625" style="34" customWidth="1"/>
    <col min="13578" max="13583" width="7.25" style="34" customWidth="1"/>
    <col min="13584" max="13584" width="7.875" style="34" customWidth="1"/>
    <col min="13585" max="13593" width="7.25" style="34" customWidth="1"/>
    <col min="13594" max="13594" width="9.75" style="34" customWidth="1"/>
    <col min="13595" max="13598" width="7.25" style="34" customWidth="1"/>
    <col min="13599" max="13599" width="19" style="34" bestFit="1" customWidth="1"/>
    <col min="13600" max="13824" width="10.625" style="34"/>
    <col min="13825" max="13825" width="1.125" style="34" customWidth="1"/>
    <col min="13826" max="13826" width="10.625" style="34"/>
    <col min="13827" max="13827" width="19.875" style="34" customWidth="1"/>
    <col min="13828" max="13828" width="10.625" style="34"/>
    <col min="13829" max="13829" width="18.75" style="34" customWidth="1"/>
    <col min="13830" max="13830" width="10.625" style="34"/>
    <col min="13831" max="13831" width="36.5" style="34" customWidth="1"/>
    <col min="13832" max="13832" width="10.125" style="34" customWidth="1"/>
    <col min="13833" max="13833" width="1.625" style="34" customWidth="1"/>
    <col min="13834" max="13839" width="7.25" style="34" customWidth="1"/>
    <col min="13840" max="13840" width="7.875" style="34" customWidth="1"/>
    <col min="13841" max="13849" width="7.25" style="34" customWidth="1"/>
    <col min="13850" max="13850" width="9.75" style="34" customWidth="1"/>
    <col min="13851" max="13854" width="7.25" style="34" customWidth="1"/>
    <col min="13855" max="13855" width="19" style="34" bestFit="1" customWidth="1"/>
    <col min="13856" max="14080" width="10.625" style="34"/>
    <col min="14081" max="14081" width="1.125" style="34" customWidth="1"/>
    <col min="14082" max="14082" width="10.625" style="34"/>
    <col min="14083" max="14083" width="19.875" style="34" customWidth="1"/>
    <col min="14084" max="14084" width="10.625" style="34"/>
    <col min="14085" max="14085" width="18.75" style="34" customWidth="1"/>
    <col min="14086" max="14086" width="10.625" style="34"/>
    <col min="14087" max="14087" width="36.5" style="34" customWidth="1"/>
    <col min="14088" max="14088" width="10.125" style="34" customWidth="1"/>
    <col min="14089" max="14089" width="1.625" style="34" customWidth="1"/>
    <col min="14090" max="14095" width="7.25" style="34" customWidth="1"/>
    <col min="14096" max="14096" width="7.875" style="34" customWidth="1"/>
    <col min="14097" max="14105" width="7.25" style="34" customWidth="1"/>
    <col min="14106" max="14106" width="9.75" style="34" customWidth="1"/>
    <col min="14107" max="14110" width="7.25" style="34" customWidth="1"/>
    <col min="14111" max="14111" width="19" style="34" bestFit="1" customWidth="1"/>
    <col min="14112" max="14336" width="10.625" style="34"/>
    <col min="14337" max="14337" width="1.125" style="34" customWidth="1"/>
    <col min="14338" max="14338" width="10.625" style="34"/>
    <col min="14339" max="14339" width="19.875" style="34" customWidth="1"/>
    <col min="14340" max="14340" width="10.625" style="34"/>
    <col min="14341" max="14341" width="18.75" style="34" customWidth="1"/>
    <col min="14342" max="14342" width="10.625" style="34"/>
    <col min="14343" max="14343" width="36.5" style="34" customWidth="1"/>
    <col min="14344" max="14344" width="10.125" style="34" customWidth="1"/>
    <col min="14345" max="14345" width="1.625" style="34" customWidth="1"/>
    <col min="14346" max="14351" width="7.25" style="34" customWidth="1"/>
    <col min="14352" max="14352" width="7.875" style="34" customWidth="1"/>
    <col min="14353" max="14361" width="7.25" style="34" customWidth="1"/>
    <col min="14362" max="14362" width="9.75" style="34" customWidth="1"/>
    <col min="14363" max="14366" width="7.25" style="34" customWidth="1"/>
    <col min="14367" max="14367" width="19" style="34" bestFit="1" customWidth="1"/>
    <col min="14368" max="14592" width="10.625" style="34"/>
    <col min="14593" max="14593" width="1.125" style="34" customWidth="1"/>
    <col min="14594" max="14594" width="10.625" style="34"/>
    <col min="14595" max="14595" width="19.875" style="34" customWidth="1"/>
    <col min="14596" max="14596" width="10.625" style="34"/>
    <col min="14597" max="14597" width="18.75" style="34" customWidth="1"/>
    <col min="14598" max="14598" width="10.625" style="34"/>
    <col min="14599" max="14599" width="36.5" style="34" customWidth="1"/>
    <col min="14600" max="14600" width="10.125" style="34" customWidth="1"/>
    <col min="14601" max="14601" width="1.625" style="34" customWidth="1"/>
    <col min="14602" max="14607" width="7.25" style="34" customWidth="1"/>
    <col min="14608" max="14608" width="7.875" style="34" customWidth="1"/>
    <col min="14609" max="14617" width="7.25" style="34" customWidth="1"/>
    <col min="14618" max="14618" width="9.75" style="34" customWidth="1"/>
    <col min="14619" max="14622" width="7.25" style="34" customWidth="1"/>
    <col min="14623" max="14623" width="19" style="34" bestFit="1" customWidth="1"/>
    <col min="14624" max="14848" width="10.625" style="34"/>
    <col min="14849" max="14849" width="1.125" style="34" customWidth="1"/>
    <col min="14850" max="14850" width="10.625" style="34"/>
    <col min="14851" max="14851" width="19.875" style="34" customWidth="1"/>
    <col min="14852" max="14852" width="10.625" style="34"/>
    <col min="14853" max="14853" width="18.75" style="34" customWidth="1"/>
    <col min="14854" max="14854" width="10.625" style="34"/>
    <col min="14855" max="14855" width="36.5" style="34" customWidth="1"/>
    <col min="14856" max="14856" width="10.125" style="34" customWidth="1"/>
    <col min="14857" max="14857" width="1.625" style="34" customWidth="1"/>
    <col min="14858" max="14863" width="7.25" style="34" customWidth="1"/>
    <col min="14864" max="14864" width="7.875" style="34" customWidth="1"/>
    <col min="14865" max="14873" width="7.25" style="34" customWidth="1"/>
    <col min="14874" max="14874" width="9.75" style="34" customWidth="1"/>
    <col min="14875" max="14878" width="7.25" style="34" customWidth="1"/>
    <col min="14879" max="14879" width="19" style="34" bestFit="1" customWidth="1"/>
    <col min="14880" max="15104" width="10.625" style="34"/>
    <col min="15105" max="15105" width="1.125" style="34" customWidth="1"/>
    <col min="15106" max="15106" width="10.625" style="34"/>
    <col min="15107" max="15107" width="19.875" style="34" customWidth="1"/>
    <col min="15108" max="15108" width="10.625" style="34"/>
    <col min="15109" max="15109" width="18.75" style="34" customWidth="1"/>
    <col min="15110" max="15110" width="10.625" style="34"/>
    <col min="15111" max="15111" width="36.5" style="34" customWidth="1"/>
    <col min="15112" max="15112" width="10.125" style="34" customWidth="1"/>
    <col min="15113" max="15113" width="1.625" style="34" customWidth="1"/>
    <col min="15114" max="15119" width="7.25" style="34" customWidth="1"/>
    <col min="15120" max="15120" width="7.875" style="34" customWidth="1"/>
    <col min="15121" max="15129" width="7.25" style="34" customWidth="1"/>
    <col min="15130" max="15130" width="9.75" style="34" customWidth="1"/>
    <col min="15131" max="15134" width="7.25" style="34" customWidth="1"/>
    <col min="15135" max="15135" width="19" style="34" bestFit="1" customWidth="1"/>
    <col min="15136" max="15360" width="10.625" style="34"/>
    <col min="15361" max="15361" width="1.125" style="34" customWidth="1"/>
    <col min="15362" max="15362" width="10.625" style="34"/>
    <col min="15363" max="15363" width="19.875" style="34" customWidth="1"/>
    <col min="15364" max="15364" width="10.625" style="34"/>
    <col min="15365" max="15365" width="18.75" style="34" customWidth="1"/>
    <col min="15366" max="15366" width="10.625" style="34"/>
    <col min="15367" max="15367" width="36.5" style="34" customWidth="1"/>
    <col min="15368" max="15368" width="10.125" style="34" customWidth="1"/>
    <col min="15369" max="15369" width="1.625" style="34" customWidth="1"/>
    <col min="15370" max="15375" width="7.25" style="34" customWidth="1"/>
    <col min="15376" max="15376" width="7.875" style="34" customWidth="1"/>
    <col min="15377" max="15385" width="7.25" style="34" customWidth="1"/>
    <col min="15386" max="15386" width="9.75" style="34" customWidth="1"/>
    <col min="15387" max="15390" width="7.25" style="34" customWidth="1"/>
    <col min="15391" max="15391" width="19" style="34" bestFit="1" customWidth="1"/>
    <col min="15392" max="15616" width="10.625" style="34"/>
    <col min="15617" max="15617" width="1.125" style="34" customWidth="1"/>
    <col min="15618" max="15618" width="10.625" style="34"/>
    <col min="15619" max="15619" width="19.875" style="34" customWidth="1"/>
    <col min="15620" max="15620" width="10.625" style="34"/>
    <col min="15621" max="15621" width="18.75" style="34" customWidth="1"/>
    <col min="15622" max="15622" width="10.625" style="34"/>
    <col min="15623" max="15623" width="36.5" style="34" customWidth="1"/>
    <col min="15624" max="15624" width="10.125" style="34" customWidth="1"/>
    <col min="15625" max="15625" width="1.625" style="34" customWidth="1"/>
    <col min="15626" max="15631" width="7.25" style="34" customWidth="1"/>
    <col min="15632" max="15632" width="7.875" style="34" customWidth="1"/>
    <col min="15633" max="15641" width="7.25" style="34" customWidth="1"/>
    <col min="15642" max="15642" width="9.75" style="34" customWidth="1"/>
    <col min="15643" max="15646" width="7.25" style="34" customWidth="1"/>
    <col min="15647" max="15647" width="19" style="34" bestFit="1" customWidth="1"/>
    <col min="15648" max="15872" width="10.625" style="34"/>
    <col min="15873" max="15873" width="1.125" style="34" customWidth="1"/>
    <col min="15874" max="15874" width="10.625" style="34"/>
    <col min="15875" max="15875" width="19.875" style="34" customWidth="1"/>
    <col min="15876" max="15876" width="10.625" style="34"/>
    <col min="15877" max="15877" width="18.75" style="34" customWidth="1"/>
    <col min="15878" max="15878" width="10.625" style="34"/>
    <col min="15879" max="15879" width="36.5" style="34" customWidth="1"/>
    <col min="15880" max="15880" width="10.125" style="34" customWidth="1"/>
    <col min="15881" max="15881" width="1.625" style="34" customWidth="1"/>
    <col min="15882" max="15887" width="7.25" style="34" customWidth="1"/>
    <col min="15888" max="15888" width="7.875" style="34" customWidth="1"/>
    <col min="15889" max="15897" width="7.25" style="34" customWidth="1"/>
    <col min="15898" max="15898" width="9.75" style="34" customWidth="1"/>
    <col min="15899" max="15902" width="7.25" style="34" customWidth="1"/>
    <col min="15903" max="15903" width="19" style="34" bestFit="1" customWidth="1"/>
    <col min="15904" max="16128" width="10.625" style="34"/>
    <col min="16129" max="16129" width="1.125" style="34" customWidth="1"/>
    <col min="16130" max="16130" width="10.625" style="34"/>
    <col min="16131" max="16131" width="19.875" style="34" customWidth="1"/>
    <col min="16132" max="16132" width="10.625" style="34"/>
    <col min="16133" max="16133" width="18.75" style="34" customWidth="1"/>
    <col min="16134" max="16134" width="10.625" style="34"/>
    <col min="16135" max="16135" width="36.5" style="34" customWidth="1"/>
    <col min="16136" max="16136" width="10.125" style="34" customWidth="1"/>
    <col min="16137" max="16137" width="1.625" style="34" customWidth="1"/>
    <col min="16138" max="16143" width="7.25" style="34" customWidth="1"/>
    <col min="16144" max="16144" width="7.875" style="34" customWidth="1"/>
    <col min="16145" max="16153" width="7.25" style="34" customWidth="1"/>
    <col min="16154" max="16154" width="9.75" style="34" customWidth="1"/>
    <col min="16155" max="16158" width="7.25" style="34" customWidth="1"/>
    <col min="16159" max="16159" width="19" style="34" bestFit="1" customWidth="1"/>
    <col min="16160" max="16384" width="10.625" style="34"/>
  </cols>
  <sheetData>
    <row r="2" spans="2:31" ht="23">
      <c r="C2" s="267"/>
      <c r="D2" s="267"/>
      <c r="E2" s="267"/>
      <c r="F2" s="268" t="s">
        <v>1363</v>
      </c>
      <c r="G2" s="1048"/>
      <c r="H2" s="267"/>
      <c r="I2" s="267"/>
      <c r="J2" s="267"/>
      <c r="K2" s="267"/>
      <c r="L2" s="267"/>
      <c r="M2" s="267"/>
      <c r="N2" s="267"/>
    </row>
    <row r="3" spans="2:31" ht="23">
      <c r="C3" s="267"/>
      <c r="D3" s="267"/>
      <c r="F3" s="268" t="s">
        <v>1364</v>
      </c>
      <c r="G3" s="267"/>
      <c r="H3" s="267"/>
      <c r="I3" s="267"/>
      <c r="J3" s="267"/>
      <c r="K3" s="267"/>
      <c r="L3" s="267"/>
      <c r="M3" s="267"/>
      <c r="N3" s="267"/>
    </row>
    <row r="4" spans="2:31" ht="21" thickBot="1">
      <c r="B4" s="353"/>
      <c r="C4" s="354"/>
      <c r="E4" s="355"/>
    </row>
    <row r="5" spans="2:31" ht="19" thickBot="1">
      <c r="B5" s="356" t="s">
        <v>1365</v>
      </c>
      <c r="Z5" s="1349" t="s">
        <v>1366</v>
      </c>
      <c r="AA5" s="1350"/>
      <c r="AB5" s="1350"/>
      <c r="AC5" s="1350"/>
      <c r="AD5" s="1351"/>
    </row>
    <row r="6" spans="2:31" ht="17" thickBot="1">
      <c r="B6" s="882" t="s">
        <v>0</v>
      </c>
      <c r="C6" s="358" t="s">
        <v>77</v>
      </c>
      <c r="D6" s="359" t="s">
        <v>365</v>
      </c>
      <c r="E6" s="360" t="s">
        <v>79</v>
      </c>
      <c r="F6" s="360" t="s">
        <v>3</v>
      </c>
      <c r="G6" s="361" t="s">
        <v>4</v>
      </c>
      <c r="H6" s="883" t="s">
        <v>366</v>
      </c>
      <c r="J6" s="363" t="s">
        <v>1367</v>
      </c>
      <c r="K6" s="364" t="s">
        <v>930</v>
      </c>
      <c r="L6" s="364" t="s">
        <v>1368</v>
      </c>
      <c r="M6" s="364" t="s">
        <v>1369</v>
      </c>
      <c r="N6" s="364" t="s">
        <v>1370</v>
      </c>
      <c r="O6" s="886" t="s">
        <v>1371</v>
      </c>
      <c r="P6" s="886" t="s">
        <v>85</v>
      </c>
      <c r="Q6" s="886" t="s">
        <v>86</v>
      </c>
      <c r="R6" s="886" t="s">
        <v>87</v>
      </c>
      <c r="S6" s="886" t="s">
        <v>1372</v>
      </c>
      <c r="T6" s="886" t="s">
        <v>1373</v>
      </c>
      <c r="U6" s="886" t="s">
        <v>90</v>
      </c>
      <c r="V6" s="886" t="s">
        <v>91</v>
      </c>
      <c r="W6" s="886" t="s">
        <v>92</v>
      </c>
      <c r="X6" s="886" t="s">
        <v>1374</v>
      </c>
      <c r="Y6" s="886" t="s">
        <v>1375</v>
      </c>
      <c r="Z6" s="1049" t="s">
        <v>31</v>
      </c>
      <c r="AA6" s="1049" t="s">
        <v>32</v>
      </c>
      <c r="AB6" s="1049" t="s">
        <v>1368</v>
      </c>
      <c r="AC6" s="1049" t="s">
        <v>82</v>
      </c>
      <c r="AD6" s="1049" t="s">
        <v>83</v>
      </c>
      <c r="AE6" s="886" t="s">
        <v>1376</v>
      </c>
    </row>
    <row r="7" spans="2:31">
      <c r="B7" s="365" t="s">
        <v>93</v>
      </c>
      <c r="C7" s="366" t="s">
        <v>1377</v>
      </c>
      <c r="D7" s="367"/>
      <c r="E7" s="367" t="s">
        <v>1378</v>
      </c>
      <c r="F7" s="400">
        <v>18</v>
      </c>
      <c r="G7" s="369" t="s">
        <v>1379</v>
      </c>
      <c r="H7" s="888">
        <v>4791</v>
      </c>
      <c r="I7" s="371"/>
      <c r="J7" s="1050">
        <v>1000</v>
      </c>
      <c r="K7" s="1051">
        <v>1000</v>
      </c>
      <c r="L7" s="1051">
        <v>757</v>
      </c>
      <c r="M7" s="1051">
        <v>1000</v>
      </c>
      <c r="N7" s="1051">
        <v>869</v>
      </c>
      <c r="O7" s="1052">
        <v>1000</v>
      </c>
      <c r="P7" s="1052">
        <v>1000</v>
      </c>
      <c r="Q7" s="1053">
        <v>709</v>
      </c>
      <c r="R7" s="1052">
        <v>997</v>
      </c>
      <c r="S7" s="1052">
        <v>975</v>
      </c>
      <c r="T7" s="1052">
        <v>978</v>
      </c>
      <c r="U7" s="1052">
        <v>1000</v>
      </c>
      <c r="V7" s="1052">
        <v>1000</v>
      </c>
      <c r="W7" s="1052">
        <v>999</v>
      </c>
      <c r="X7" s="1052">
        <v>999</v>
      </c>
      <c r="Y7" s="1052">
        <v>921</v>
      </c>
      <c r="Z7" s="1054">
        <v>1000</v>
      </c>
      <c r="AA7" s="1054">
        <v>837</v>
      </c>
      <c r="AB7" s="1054">
        <v>991</v>
      </c>
      <c r="AC7" s="1054">
        <v>963</v>
      </c>
      <c r="AD7" s="1054">
        <v>1000</v>
      </c>
      <c r="AE7" s="893"/>
    </row>
    <row r="8" spans="2:31">
      <c r="B8" s="374" t="s">
        <v>97</v>
      </c>
      <c r="C8" s="894" t="s">
        <v>1380</v>
      </c>
      <c r="D8" s="895"/>
      <c r="E8" s="895" t="s">
        <v>1381</v>
      </c>
      <c r="F8" s="1055">
        <v>70</v>
      </c>
      <c r="G8" s="378" t="s">
        <v>1382</v>
      </c>
      <c r="H8" s="897">
        <v>4739</v>
      </c>
      <c r="I8" s="371"/>
      <c r="J8" s="1056">
        <v>928</v>
      </c>
      <c r="K8" s="1057">
        <v>914</v>
      </c>
      <c r="L8" s="1057">
        <v>1000</v>
      </c>
      <c r="M8" s="1057">
        <v>1000</v>
      </c>
      <c r="N8" s="1058">
        <v>175</v>
      </c>
      <c r="O8" s="1059">
        <v>1000</v>
      </c>
      <c r="P8" s="1059">
        <v>965</v>
      </c>
      <c r="Q8" s="1059">
        <v>1000</v>
      </c>
      <c r="R8" s="1059">
        <v>1000</v>
      </c>
      <c r="S8" s="1059">
        <v>1000</v>
      </c>
      <c r="T8" s="1059">
        <v>1000</v>
      </c>
      <c r="U8" s="1059">
        <v>1000</v>
      </c>
      <c r="V8" s="1059">
        <v>1000</v>
      </c>
      <c r="W8" s="1059">
        <v>1000</v>
      </c>
      <c r="X8" s="1059">
        <v>1000</v>
      </c>
      <c r="Y8" s="1059">
        <v>1000</v>
      </c>
      <c r="Z8" s="1060">
        <v>740</v>
      </c>
      <c r="AA8" s="1060">
        <v>999</v>
      </c>
      <c r="AB8" s="1060">
        <v>1000</v>
      </c>
      <c r="AC8" s="1060">
        <v>1000</v>
      </c>
      <c r="AD8" s="1060">
        <v>1000</v>
      </c>
      <c r="AE8" s="902"/>
    </row>
    <row r="9" spans="2:31">
      <c r="B9" s="374" t="s">
        <v>101</v>
      </c>
      <c r="C9" s="903" t="s">
        <v>1383</v>
      </c>
      <c r="D9" s="1061" t="s">
        <v>69</v>
      </c>
      <c r="E9" s="904" t="s">
        <v>572</v>
      </c>
      <c r="F9" s="1055">
        <v>137</v>
      </c>
      <c r="G9" s="378" t="s">
        <v>1384</v>
      </c>
      <c r="H9" s="897">
        <v>4335</v>
      </c>
      <c r="I9" s="371"/>
      <c r="J9" s="1056">
        <v>1000</v>
      </c>
      <c r="K9" s="1057">
        <v>890</v>
      </c>
      <c r="L9" s="1057">
        <v>1000</v>
      </c>
      <c r="M9" s="1057">
        <v>1000</v>
      </c>
      <c r="N9" s="1058">
        <v>640</v>
      </c>
      <c r="O9" s="1059">
        <v>815</v>
      </c>
      <c r="P9" s="1059">
        <v>1000</v>
      </c>
      <c r="Q9" s="1059">
        <v>974</v>
      </c>
      <c r="R9" s="1059">
        <v>989</v>
      </c>
      <c r="S9" s="1059">
        <v>1000</v>
      </c>
      <c r="T9" s="1059">
        <v>979</v>
      </c>
      <c r="U9" s="1059">
        <v>1000</v>
      </c>
      <c r="V9" s="1059">
        <v>941</v>
      </c>
      <c r="W9" s="1059">
        <v>989</v>
      </c>
      <c r="X9" s="1059">
        <v>999</v>
      </c>
      <c r="Y9" s="1059">
        <v>931</v>
      </c>
      <c r="Z9" s="1060">
        <v>378</v>
      </c>
      <c r="AA9" s="1060">
        <v>999</v>
      </c>
      <c r="AB9" s="1060">
        <v>959</v>
      </c>
      <c r="AC9" s="1060">
        <v>999</v>
      </c>
      <c r="AD9" s="1060">
        <v>1000</v>
      </c>
      <c r="AE9" s="902"/>
    </row>
    <row r="10" spans="2:31">
      <c r="B10" s="384" t="s">
        <v>105</v>
      </c>
      <c r="C10" s="903" t="s">
        <v>1385</v>
      </c>
      <c r="D10" s="904"/>
      <c r="E10" s="904" t="s">
        <v>1386</v>
      </c>
      <c r="F10" s="1055">
        <v>873</v>
      </c>
      <c r="G10" s="378" t="s">
        <v>1387</v>
      </c>
      <c r="H10" s="897">
        <v>4295</v>
      </c>
      <c r="I10" s="371"/>
      <c r="J10" s="1056">
        <v>992</v>
      </c>
      <c r="K10" s="1057">
        <v>1000</v>
      </c>
      <c r="L10" s="1057">
        <v>1000</v>
      </c>
      <c r="M10" s="1057">
        <v>1000</v>
      </c>
      <c r="N10" s="1057">
        <v>1000</v>
      </c>
      <c r="O10" s="1059">
        <v>1000</v>
      </c>
      <c r="P10" s="1059">
        <v>955</v>
      </c>
      <c r="Q10" s="1059">
        <v>1000</v>
      </c>
      <c r="R10" s="1059">
        <v>994</v>
      </c>
      <c r="S10" s="1059">
        <v>971</v>
      </c>
      <c r="T10" s="1059">
        <v>1000</v>
      </c>
      <c r="U10" s="1062">
        <v>939</v>
      </c>
      <c r="V10" s="1059">
        <v>1000</v>
      </c>
      <c r="W10" s="1059">
        <v>998</v>
      </c>
      <c r="X10" s="1059">
        <v>996</v>
      </c>
      <c r="Y10" s="1059">
        <v>992</v>
      </c>
      <c r="Z10" s="1060">
        <v>295</v>
      </c>
      <c r="AA10" s="1060">
        <v>1000</v>
      </c>
      <c r="AB10" s="1060">
        <v>1000</v>
      </c>
      <c r="AC10" s="1060">
        <v>1000</v>
      </c>
      <c r="AD10" s="1060">
        <v>1000</v>
      </c>
      <c r="AE10" s="902"/>
    </row>
    <row r="11" spans="2:31">
      <c r="B11" s="384" t="s">
        <v>109</v>
      </c>
      <c r="C11" s="903" t="s">
        <v>1388</v>
      </c>
      <c r="D11" s="904"/>
      <c r="E11" s="904" t="s">
        <v>572</v>
      </c>
      <c r="F11" s="1055">
        <v>141</v>
      </c>
      <c r="G11" s="378" t="s">
        <v>1389</v>
      </c>
      <c r="H11" s="897">
        <v>13800</v>
      </c>
      <c r="I11" s="371"/>
      <c r="J11" s="1063">
        <v>990</v>
      </c>
      <c r="K11" s="1064">
        <v>860</v>
      </c>
      <c r="L11" s="1064">
        <v>1000</v>
      </c>
      <c r="M11" s="1058">
        <v>496</v>
      </c>
      <c r="N11" s="1064">
        <v>1000</v>
      </c>
      <c r="O11" s="1060">
        <v>1000</v>
      </c>
      <c r="P11" s="1060">
        <v>880</v>
      </c>
      <c r="Q11" s="1060">
        <v>819</v>
      </c>
      <c r="R11" s="1060">
        <v>1000</v>
      </c>
      <c r="S11" s="1060">
        <v>711</v>
      </c>
      <c r="T11" s="1060">
        <v>1000</v>
      </c>
      <c r="U11" s="1060">
        <v>1000</v>
      </c>
      <c r="V11" s="1060">
        <v>1000</v>
      </c>
      <c r="W11" s="1060">
        <v>777</v>
      </c>
      <c r="X11" s="1060">
        <v>1000</v>
      </c>
      <c r="Y11" s="1060">
        <v>863</v>
      </c>
      <c r="Z11" s="1059"/>
      <c r="AA11" s="1059"/>
      <c r="AB11" s="1059"/>
      <c r="AC11" s="1059"/>
      <c r="AD11" s="1059"/>
      <c r="AE11" s="1065" t="s">
        <v>1390</v>
      </c>
    </row>
    <row r="12" spans="2:31">
      <c r="B12" s="384" t="s">
        <v>112</v>
      </c>
      <c r="C12" s="903" t="s">
        <v>1391</v>
      </c>
      <c r="D12" s="904"/>
      <c r="E12" s="904" t="s">
        <v>569</v>
      </c>
      <c r="F12" s="1055">
        <v>875</v>
      </c>
      <c r="G12" s="378" t="s">
        <v>1392</v>
      </c>
      <c r="H12" s="897">
        <v>13042</v>
      </c>
      <c r="I12" s="371"/>
      <c r="J12" s="1063">
        <v>968</v>
      </c>
      <c r="K12" s="1064">
        <v>770</v>
      </c>
      <c r="L12" s="1064">
        <v>1000</v>
      </c>
      <c r="M12" s="1064">
        <v>847</v>
      </c>
      <c r="N12" s="1064">
        <v>368</v>
      </c>
      <c r="O12" s="1060">
        <v>699</v>
      </c>
      <c r="P12" s="1060">
        <v>922</v>
      </c>
      <c r="Q12" s="1060">
        <v>914</v>
      </c>
      <c r="R12" s="1060">
        <v>964</v>
      </c>
      <c r="S12" s="1062">
        <v>310</v>
      </c>
      <c r="T12" s="1060">
        <v>916</v>
      </c>
      <c r="U12" s="1060">
        <v>819</v>
      </c>
      <c r="V12" s="1060">
        <v>1000</v>
      </c>
      <c r="W12" s="1060">
        <v>968</v>
      </c>
      <c r="X12" s="1060">
        <v>987</v>
      </c>
      <c r="Y12" s="1060">
        <v>1000</v>
      </c>
      <c r="Z12" s="1059"/>
      <c r="AA12" s="1059"/>
      <c r="AB12" s="1059"/>
      <c r="AC12" s="1059"/>
      <c r="AD12" s="1059"/>
      <c r="AE12" s="1065" t="s">
        <v>1393</v>
      </c>
    </row>
    <row r="13" spans="2:31">
      <c r="B13" s="384" t="s">
        <v>115</v>
      </c>
      <c r="C13" s="903" t="s">
        <v>1394</v>
      </c>
      <c r="D13" s="904"/>
      <c r="E13" s="904" t="s">
        <v>1386</v>
      </c>
      <c r="F13" s="1055">
        <v>376</v>
      </c>
      <c r="G13" s="378" t="s">
        <v>1395</v>
      </c>
      <c r="H13" s="897">
        <v>13001</v>
      </c>
      <c r="I13" s="371"/>
      <c r="J13" s="1063">
        <v>976</v>
      </c>
      <c r="K13" s="1064">
        <v>825</v>
      </c>
      <c r="L13" s="1064">
        <v>725</v>
      </c>
      <c r="M13" s="1064">
        <v>996</v>
      </c>
      <c r="N13" s="1058">
        <v>595</v>
      </c>
      <c r="O13" s="1060">
        <v>730</v>
      </c>
      <c r="P13" s="1060">
        <v>679</v>
      </c>
      <c r="Q13" s="1060">
        <v>1000</v>
      </c>
      <c r="R13" s="1060">
        <v>971</v>
      </c>
      <c r="S13" s="1060">
        <v>873</v>
      </c>
      <c r="T13" s="1060">
        <v>962</v>
      </c>
      <c r="U13" s="1060">
        <v>767</v>
      </c>
      <c r="V13" s="1060">
        <v>963</v>
      </c>
      <c r="W13" s="1060">
        <v>970</v>
      </c>
      <c r="X13" s="1060">
        <v>934</v>
      </c>
      <c r="Y13" s="1060">
        <v>630</v>
      </c>
      <c r="Z13" s="1059"/>
      <c r="AA13" s="1059"/>
      <c r="AB13" s="1059"/>
      <c r="AC13" s="1059"/>
      <c r="AD13" s="1059"/>
      <c r="AE13" s="902"/>
    </row>
    <row r="14" spans="2:31">
      <c r="B14" s="384" t="s">
        <v>117</v>
      </c>
      <c r="C14" s="903" t="s">
        <v>1396</v>
      </c>
      <c r="D14" s="904"/>
      <c r="E14" s="904" t="s">
        <v>1397</v>
      </c>
      <c r="F14" s="1055">
        <v>162</v>
      </c>
      <c r="G14" s="378" t="s">
        <v>1398</v>
      </c>
      <c r="H14" s="897">
        <v>12143</v>
      </c>
      <c r="I14" s="371"/>
      <c r="J14" s="1063">
        <v>992</v>
      </c>
      <c r="K14" s="1064">
        <v>644</v>
      </c>
      <c r="L14" s="1064">
        <v>583</v>
      </c>
      <c r="M14" s="1064">
        <v>688</v>
      </c>
      <c r="N14" s="1064">
        <v>320</v>
      </c>
      <c r="O14" s="1060">
        <v>691</v>
      </c>
      <c r="P14" s="1060">
        <v>778</v>
      </c>
      <c r="Q14" s="1060">
        <v>704</v>
      </c>
      <c r="R14" s="1060">
        <v>998</v>
      </c>
      <c r="S14" s="1062">
        <v>203</v>
      </c>
      <c r="T14" s="1060">
        <v>958</v>
      </c>
      <c r="U14" s="1060">
        <v>808</v>
      </c>
      <c r="V14" s="1060">
        <v>1000</v>
      </c>
      <c r="W14" s="1060">
        <v>1000</v>
      </c>
      <c r="X14" s="1060">
        <v>996</v>
      </c>
      <c r="Y14" s="1060">
        <v>983</v>
      </c>
      <c r="Z14" s="1059"/>
      <c r="AA14" s="1059"/>
      <c r="AB14" s="1059"/>
      <c r="AC14" s="1059"/>
      <c r="AD14" s="1059"/>
      <c r="AE14" s="902"/>
    </row>
    <row r="15" spans="2:31">
      <c r="B15" s="384" t="s">
        <v>120</v>
      </c>
      <c r="C15" s="903" t="s">
        <v>1399</v>
      </c>
      <c r="D15" s="904"/>
      <c r="E15" s="904" t="s">
        <v>1060</v>
      </c>
      <c r="F15" s="1055">
        <v>188</v>
      </c>
      <c r="G15" s="378" t="s">
        <v>1400</v>
      </c>
      <c r="H15" s="897">
        <v>12079</v>
      </c>
      <c r="I15" s="371"/>
      <c r="J15" s="1063">
        <v>975</v>
      </c>
      <c r="K15" s="1058">
        <v>494</v>
      </c>
      <c r="L15" s="1064">
        <v>960</v>
      </c>
      <c r="M15" s="1064">
        <v>1000</v>
      </c>
      <c r="N15" s="1064">
        <v>500</v>
      </c>
      <c r="O15" s="1060">
        <v>539</v>
      </c>
      <c r="P15" s="1060">
        <v>527</v>
      </c>
      <c r="Q15" s="1060">
        <v>757</v>
      </c>
      <c r="R15" s="1060">
        <v>758</v>
      </c>
      <c r="S15" s="1060">
        <v>599</v>
      </c>
      <c r="T15" s="1060">
        <v>890</v>
      </c>
      <c r="U15" s="1060">
        <v>858</v>
      </c>
      <c r="V15" s="1060">
        <v>907</v>
      </c>
      <c r="W15" s="1060">
        <v>828</v>
      </c>
      <c r="X15" s="1060">
        <v>989</v>
      </c>
      <c r="Y15" s="1060">
        <v>992</v>
      </c>
      <c r="Z15" s="1059"/>
      <c r="AA15" s="1059"/>
      <c r="AB15" s="1059"/>
      <c r="AC15" s="1059"/>
      <c r="AD15" s="1059"/>
      <c r="AE15" s="902"/>
    </row>
    <row r="16" spans="2:31">
      <c r="B16" s="384" t="s">
        <v>123</v>
      </c>
      <c r="C16" s="903" t="s">
        <v>1401</v>
      </c>
      <c r="D16" s="904"/>
      <c r="E16" s="904" t="s">
        <v>569</v>
      </c>
      <c r="F16" s="1055">
        <v>875</v>
      </c>
      <c r="G16" s="378" t="s">
        <v>1402</v>
      </c>
      <c r="H16" s="897">
        <v>11687</v>
      </c>
      <c r="I16" s="371"/>
      <c r="J16" s="1063">
        <v>78</v>
      </c>
      <c r="K16" s="1064">
        <v>716</v>
      </c>
      <c r="L16" s="1064">
        <v>383</v>
      </c>
      <c r="M16" s="1064">
        <v>611</v>
      </c>
      <c r="N16" s="1064">
        <v>587</v>
      </c>
      <c r="O16" s="1060">
        <v>836</v>
      </c>
      <c r="P16" s="1062">
        <v>229</v>
      </c>
      <c r="Q16" s="1060">
        <v>751</v>
      </c>
      <c r="R16" s="1060">
        <v>846</v>
      </c>
      <c r="S16" s="1060">
        <v>922</v>
      </c>
      <c r="T16" s="1060">
        <v>831</v>
      </c>
      <c r="U16" s="1060">
        <v>831</v>
      </c>
      <c r="V16" s="1060">
        <v>592</v>
      </c>
      <c r="W16" s="1060">
        <v>990</v>
      </c>
      <c r="X16" s="1060">
        <v>824</v>
      </c>
      <c r="Y16" s="1060">
        <v>887</v>
      </c>
      <c r="Z16" s="1059"/>
      <c r="AA16" s="1059"/>
      <c r="AB16" s="1059"/>
      <c r="AC16" s="1059"/>
      <c r="AD16" s="1059"/>
      <c r="AE16" s="902"/>
    </row>
    <row r="17" spans="2:30" hidden="1">
      <c r="B17" s="384"/>
      <c r="C17" s="903"/>
      <c r="D17" s="904"/>
      <c r="E17" s="904"/>
      <c r="F17" s="1055"/>
      <c r="G17" s="378"/>
      <c r="H17" s="898"/>
      <c r="I17" s="371"/>
      <c r="J17" s="631"/>
      <c r="K17" s="900"/>
      <c r="L17" s="900"/>
      <c r="M17" s="900"/>
      <c r="N17" s="900"/>
      <c r="O17" s="902"/>
      <c r="P17" s="902"/>
      <c r="Q17" s="902"/>
      <c r="R17" s="902"/>
      <c r="S17" s="902"/>
      <c r="T17" s="902"/>
      <c r="U17" s="902"/>
      <c r="V17" s="902"/>
      <c r="W17" s="902"/>
      <c r="X17" s="902"/>
      <c r="Y17" s="902"/>
      <c r="Z17" s="902"/>
      <c r="AA17" s="902"/>
      <c r="AB17" s="902"/>
      <c r="AC17" s="902"/>
      <c r="AD17" s="902"/>
    </row>
    <row r="18" spans="2:30" hidden="1">
      <c r="B18" s="384"/>
      <c r="C18" s="903"/>
      <c r="D18" s="904"/>
      <c r="E18" s="904"/>
      <c r="F18" s="1055"/>
      <c r="G18" s="378"/>
      <c r="H18" s="898"/>
      <c r="I18" s="371"/>
      <c r="J18" s="631"/>
      <c r="K18" s="900"/>
      <c r="L18" s="900"/>
      <c r="M18" s="900"/>
      <c r="N18" s="900"/>
      <c r="O18" s="902"/>
      <c r="P18" s="902"/>
      <c r="Q18" s="902"/>
      <c r="R18" s="902"/>
      <c r="S18" s="902"/>
      <c r="T18" s="902"/>
      <c r="U18" s="902"/>
      <c r="V18" s="902"/>
      <c r="W18" s="902"/>
      <c r="X18" s="902"/>
      <c r="Y18" s="902"/>
      <c r="Z18" s="902"/>
      <c r="AA18" s="902"/>
      <c r="AB18" s="902"/>
      <c r="AC18" s="902"/>
      <c r="AD18" s="902"/>
    </row>
    <row r="19" spans="2:30" hidden="1">
      <c r="B19" s="384"/>
      <c r="C19" s="903"/>
      <c r="D19" s="904"/>
      <c r="E19" s="904"/>
      <c r="F19" s="1055"/>
      <c r="G19" s="378"/>
      <c r="H19" s="898"/>
      <c r="I19" s="371"/>
      <c r="J19" s="631"/>
      <c r="K19" s="900"/>
      <c r="L19" s="900"/>
      <c r="M19" s="900"/>
      <c r="N19" s="900"/>
      <c r="O19" s="902"/>
      <c r="P19" s="902"/>
      <c r="Q19" s="902"/>
      <c r="R19" s="902"/>
      <c r="S19" s="902"/>
      <c r="T19" s="902"/>
      <c r="U19" s="902"/>
      <c r="V19" s="902"/>
      <c r="W19" s="902"/>
      <c r="X19" s="902"/>
      <c r="Y19" s="902"/>
      <c r="Z19" s="902"/>
      <c r="AA19" s="902"/>
      <c r="AB19" s="902"/>
      <c r="AC19" s="902"/>
      <c r="AD19" s="902"/>
    </row>
    <row r="20" spans="2:30" hidden="1">
      <c r="B20" s="384"/>
      <c r="C20" s="903"/>
      <c r="D20" s="904"/>
      <c r="E20" s="904"/>
      <c r="F20" s="1055"/>
      <c r="G20" s="378"/>
      <c r="H20" s="898"/>
      <c r="I20" s="371"/>
      <c r="J20" s="631"/>
      <c r="K20" s="900"/>
      <c r="L20" s="900"/>
      <c r="M20" s="900"/>
      <c r="N20" s="900"/>
      <c r="O20" s="902"/>
      <c r="P20" s="902"/>
      <c r="Q20" s="902"/>
      <c r="R20" s="902"/>
      <c r="S20" s="902"/>
      <c r="T20" s="902"/>
      <c r="U20" s="902"/>
      <c r="V20" s="902"/>
      <c r="W20" s="902"/>
      <c r="X20" s="902"/>
      <c r="Y20" s="902"/>
      <c r="Z20" s="902"/>
      <c r="AA20" s="902"/>
      <c r="AB20" s="902"/>
      <c r="AC20" s="902"/>
      <c r="AD20" s="902"/>
    </row>
    <row r="21" spans="2:30" hidden="1">
      <c r="B21" s="384"/>
      <c r="C21" s="907"/>
      <c r="D21" s="895"/>
      <c r="E21" s="895"/>
      <c r="F21" s="1055"/>
      <c r="G21" s="378"/>
      <c r="H21" s="898"/>
      <c r="I21" s="371"/>
      <c r="J21" s="631"/>
      <c r="K21" s="900"/>
      <c r="L21" s="900"/>
      <c r="M21" s="900"/>
      <c r="N21" s="900"/>
      <c r="O21" s="902"/>
      <c r="P21" s="902"/>
      <c r="Q21" s="902"/>
      <c r="R21" s="902"/>
      <c r="S21" s="902"/>
      <c r="T21" s="902"/>
      <c r="U21" s="902"/>
      <c r="V21" s="902"/>
      <c r="W21" s="902"/>
      <c r="X21" s="902"/>
      <c r="Y21" s="902"/>
      <c r="Z21" s="902"/>
      <c r="AA21" s="902"/>
      <c r="AB21" s="902"/>
      <c r="AC21" s="902"/>
      <c r="AD21" s="902"/>
    </row>
    <row r="22" spans="2:30" ht="15" hidden="1" customHeight="1">
      <c r="B22" s="388" t="s">
        <v>363</v>
      </c>
      <c r="C22" s="389"/>
      <c r="D22" s="390"/>
      <c r="E22" s="390"/>
      <c r="F22" s="416"/>
      <c r="G22" s="392"/>
      <c r="H22" s="911"/>
      <c r="I22" s="371"/>
      <c r="J22" s="1066"/>
      <c r="K22" s="395"/>
      <c r="L22" s="395"/>
      <c r="M22" s="395"/>
      <c r="N22" s="395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913"/>
      <c r="Z22" s="913"/>
      <c r="AA22" s="913"/>
      <c r="AB22" s="913"/>
      <c r="AC22" s="913"/>
      <c r="AD22" s="913"/>
    </row>
    <row r="24" spans="2:30">
      <c r="B24" s="396"/>
      <c r="C24" s="1300"/>
      <c r="D24" s="1301"/>
      <c r="E24" s="1301"/>
      <c r="F24" s="1301"/>
      <c r="G24" s="1301"/>
      <c r="H24" s="1301"/>
      <c r="I24" s="1301"/>
      <c r="J24" s="1301"/>
      <c r="K24" s="1301"/>
      <c r="L24" s="1301"/>
      <c r="M24" s="1301"/>
      <c r="N24" s="1301"/>
      <c r="O24" s="1301"/>
      <c r="P24" s="1030"/>
      <c r="Q24" s="1030"/>
      <c r="R24" s="1030"/>
      <c r="S24" s="1030"/>
      <c r="T24" s="1030"/>
      <c r="U24" s="1030"/>
    </row>
    <row r="25" spans="2:30">
      <c r="B25" s="397"/>
      <c r="C25" s="398"/>
    </row>
    <row r="26" spans="2:30">
      <c r="B26" s="397"/>
      <c r="C26" s="398"/>
    </row>
    <row r="27" spans="2:30">
      <c r="B27" s="397"/>
      <c r="C27" s="398"/>
      <c r="E27" s="398"/>
    </row>
  </sheetData>
  <mergeCells count="2">
    <mergeCell ref="Z5:AD5"/>
    <mergeCell ref="C24:O2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6CFC0-364C-7F43-AD4B-76AB35C816BA}">
  <dimension ref="B1:Z17"/>
  <sheetViews>
    <sheetView workbookViewId="0">
      <selection activeCell="V23" sqref="V23"/>
    </sheetView>
  </sheetViews>
  <sheetFormatPr baseColWidth="10" defaultRowHeight="16"/>
  <cols>
    <col min="1" max="1" width="1.125" style="34" customWidth="1"/>
    <col min="2" max="2" width="2.875" style="34" customWidth="1"/>
    <col min="3" max="3" width="2.75" style="34" customWidth="1"/>
    <col min="4" max="4" width="15.375" style="34" customWidth="1"/>
    <col min="5" max="5" width="2.75" style="34" customWidth="1"/>
    <col min="6" max="6" width="7.375" style="34" customWidth="1"/>
    <col min="7" max="7" width="7.625" style="34" customWidth="1"/>
    <col min="8" max="8" width="5.5" style="34" customWidth="1"/>
    <col min="9" max="9" width="27.125" style="34" customWidth="1"/>
    <col min="10" max="10" width="0.875" style="34" customWidth="1"/>
    <col min="11" max="13" width="5.625" style="267" customWidth="1"/>
    <col min="14" max="14" width="6.375" style="267" bestFit="1" customWidth="1"/>
    <col min="15" max="16" width="5.625" style="267" customWidth="1"/>
    <col min="17" max="17" width="6.375" style="267" bestFit="1" customWidth="1"/>
    <col min="18" max="18" width="5.625" style="267" customWidth="1"/>
    <col min="19" max="19" width="6.5" style="267" customWidth="1"/>
    <col min="20" max="20" width="0.75" style="34" customWidth="1"/>
    <col min="21" max="26" width="5.875" style="34" customWidth="1"/>
    <col min="27" max="16384" width="10.625" style="34"/>
  </cols>
  <sheetData>
    <row r="1" spans="2:26" ht="23">
      <c r="B1" s="1308" t="s">
        <v>1403</v>
      </c>
      <c r="C1" s="1309"/>
      <c r="D1" s="1309"/>
      <c r="E1" s="1309"/>
      <c r="F1" s="1309"/>
      <c r="G1" s="1309"/>
      <c r="H1" s="1309"/>
      <c r="I1" s="1309"/>
      <c r="J1" s="1309"/>
      <c r="K1" s="1309"/>
      <c r="L1" s="1309"/>
      <c r="M1" s="1309"/>
      <c r="N1" s="1309"/>
      <c r="O1" s="1309"/>
      <c r="P1" s="1309"/>
      <c r="Q1" s="1309"/>
      <c r="R1" s="1309"/>
      <c r="S1" s="1309"/>
      <c r="T1" s="1309"/>
      <c r="U1" s="1309"/>
      <c r="V1" s="1309"/>
      <c r="W1" s="1309"/>
      <c r="X1" s="1309"/>
      <c r="Y1" s="1309"/>
      <c r="Z1" s="1310"/>
    </row>
    <row r="2" spans="2:26" ht="23">
      <c r="B2" s="1311" t="s">
        <v>1404</v>
      </c>
      <c r="C2" s="1312"/>
      <c r="D2" s="1312"/>
      <c r="E2" s="1312"/>
      <c r="F2" s="1312"/>
      <c r="G2" s="1312"/>
      <c r="H2" s="1312"/>
      <c r="I2" s="1312"/>
      <c r="J2" s="1312"/>
      <c r="K2" s="1312"/>
      <c r="L2" s="1312"/>
      <c r="M2" s="1312"/>
      <c r="N2" s="1312"/>
      <c r="O2" s="1312"/>
      <c r="P2" s="1312"/>
      <c r="Q2" s="1312"/>
      <c r="R2" s="1312"/>
      <c r="S2" s="1312"/>
      <c r="T2" s="1312"/>
      <c r="U2" s="1312"/>
      <c r="V2" s="1312"/>
      <c r="W2" s="1312"/>
      <c r="X2" s="1312"/>
      <c r="Y2" s="1312"/>
      <c r="Z2" s="1313"/>
    </row>
    <row r="3" spans="2:26" ht="17" thickBot="1">
      <c r="B3" s="497"/>
      <c r="C3" s="498"/>
      <c r="D3" s="499"/>
      <c r="E3" s="500"/>
      <c r="F3" s="501"/>
      <c r="G3" s="499"/>
      <c r="H3" s="499"/>
      <c r="I3" s="497"/>
      <c r="J3" s="502"/>
      <c r="K3" s="593"/>
      <c r="L3" s="593"/>
      <c r="M3" s="593"/>
      <c r="N3" s="593"/>
      <c r="O3" s="593"/>
      <c r="P3" s="593"/>
      <c r="Q3" s="593"/>
      <c r="R3" s="593"/>
      <c r="S3" s="593"/>
      <c r="T3" s="503"/>
      <c r="U3" s="503"/>
      <c r="V3" s="503"/>
      <c r="W3" s="503"/>
      <c r="X3" s="503"/>
      <c r="Y3" s="503"/>
      <c r="Z3" s="503"/>
    </row>
    <row r="4" spans="2:26" s="1068" customFormat="1" ht="17" thickBot="1">
      <c r="B4" s="1352" t="s">
        <v>1405</v>
      </c>
      <c r="C4" s="1352"/>
      <c r="D4" s="1352"/>
      <c r="E4" s="1352"/>
      <c r="F4" s="1352"/>
      <c r="G4" s="1352"/>
      <c r="H4" s="1352"/>
      <c r="I4" s="1352"/>
      <c r="J4" s="1067"/>
      <c r="K4" s="1305" t="s">
        <v>1406</v>
      </c>
      <c r="L4" s="1306"/>
      <c r="M4" s="1306"/>
      <c r="N4" s="1306"/>
      <c r="O4" s="1306"/>
      <c r="P4" s="1306"/>
      <c r="Q4" s="1306"/>
      <c r="R4" s="1306"/>
      <c r="S4" s="1307"/>
      <c r="T4" s="503"/>
      <c r="U4" s="1353" t="s">
        <v>1407</v>
      </c>
      <c r="V4" s="1306"/>
      <c r="W4" s="1306"/>
      <c r="X4" s="1306"/>
      <c r="Y4" s="1306"/>
      <c r="Z4" s="1354"/>
    </row>
    <row r="5" spans="2:26" s="1068" customFormat="1" ht="29" thickBot="1">
      <c r="B5" s="1069" t="s">
        <v>1408</v>
      </c>
      <c r="C5" s="1069" t="s">
        <v>1409</v>
      </c>
      <c r="D5" s="1070" t="s">
        <v>813</v>
      </c>
      <c r="E5" s="1071" t="s">
        <v>546</v>
      </c>
      <c r="F5" s="1072" t="s">
        <v>547</v>
      </c>
      <c r="G5" s="1073" t="s">
        <v>35</v>
      </c>
      <c r="H5" s="1074" t="s">
        <v>3</v>
      </c>
      <c r="I5" s="1075" t="s">
        <v>4</v>
      </c>
      <c r="J5" s="1076"/>
      <c r="K5" s="515" t="s">
        <v>31</v>
      </c>
      <c r="L5" s="520" t="s">
        <v>1410</v>
      </c>
      <c r="M5" s="515" t="s">
        <v>32</v>
      </c>
      <c r="N5" s="520" t="s">
        <v>1410</v>
      </c>
      <c r="O5" s="515" t="s">
        <v>33</v>
      </c>
      <c r="P5" s="520" t="s">
        <v>1410</v>
      </c>
      <c r="Q5" s="515" t="s">
        <v>82</v>
      </c>
      <c r="R5" s="516" t="s">
        <v>1410</v>
      </c>
      <c r="S5" s="1077" t="s">
        <v>1411</v>
      </c>
      <c r="T5" s="517"/>
      <c r="U5" s="1078" t="s">
        <v>1412</v>
      </c>
      <c r="V5" s="518" t="s">
        <v>83</v>
      </c>
      <c r="W5" s="520" t="s">
        <v>1410</v>
      </c>
      <c r="X5" s="518" t="s">
        <v>84</v>
      </c>
      <c r="Y5" s="519" t="s">
        <v>1410</v>
      </c>
      <c r="Z5" s="1078" t="s">
        <v>1413</v>
      </c>
    </row>
    <row r="6" spans="2:26" s="1068" customFormat="1">
      <c r="B6" s="1079">
        <v>1</v>
      </c>
      <c r="C6" s="1080">
        <v>2</v>
      </c>
      <c r="D6" s="1081" t="s">
        <v>1414</v>
      </c>
      <c r="E6" s="524" t="s">
        <v>1415</v>
      </c>
      <c r="F6" s="1082" t="s">
        <v>1416</v>
      </c>
      <c r="G6" s="1083" t="s">
        <v>1417</v>
      </c>
      <c r="H6" s="1082" t="s">
        <v>1418</v>
      </c>
      <c r="I6" s="1084" t="s">
        <v>1419</v>
      </c>
      <c r="J6" s="526"/>
      <c r="K6" s="1085">
        <v>236.75</v>
      </c>
      <c r="L6" s="1086">
        <v>1000</v>
      </c>
      <c r="M6" s="1085">
        <v>237.75</v>
      </c>
      <c r="N6" s="1086">
        <v>1000</v>
      </c>
      <c r="O6" s="1087">
        <v>232.25</v>
      </c>
      <c r="P6" s="1088">
        <v>962.69</v>
      </c>
      <c r="Q6" s="1085">
        <v>244.75</v>
      </c>
      <c r="R6" s="1086">
        <v>1000</v>
      </c>
      <c r="S6" s="1089">
        <v>3000</v>
      </c>
      <c r="T6" s="531"/>
      <c r="U6" s="1090">
        <v>1000</v>
      </c>
      <c r="V6" s="1091">
        <v>213.75</v>
      </c>
      <c r="W6" s="1092">
        <v>1000</v>
      </c>
      <c r="X6" s="1093">
        <v>212.75</v>
      </c>
      <c r="Y6" s="1094">
        <v>1000</v>
      </c>
      <c r="Z6" s="1095">
        <v>2000</v>
      </c>
    </row>
    <row r="7" spans="2:26" s="1068" customFormat="1">
      <c r="B7" s="1096">
        <v>2</v>
      </c>
      <c r="C7" s="1097">
        <v>1</v>
      </c>
      <c r="D7" s="1098" t="s">
        <v>1420</v>
      </c>
      <c r="E7" s="1099" t="s">
        <v>1415</v>
      </c>
      <c r="F7" s="1100" t="s">
        <v>1421</v>
      </c>
      <c r="G7" s="1101" t="s">
        <v>1422</v>
      </c>
      <c r="H7" s="1100" t="s">
        <v>1423</v>
      </c>
      <c r="I7" s="1102" t="s">
        <v>1424</v>
      </c>
      <c r="J7" s="526"/>
      <c r="K7" s="1103">
        <v>234</v>
      </c>
      <c r="L7" s="1104">
        <v>938.38</v>
      </c>
      <c r="M7" s="1103">
        <v>227.75</v>
      </c>
      <c r="N7" s="1104">
        <v>957.93</v>
      </c>
      <c r="O7" s="1103">
        <v>241.25</v>
      </c>
      <c r="P7" s="1105">
        <v>1000</v>
      </c>
      <c r="Q7" s="1106">
        <v>227.5</v>
      </c>
      <c r="R7" s="1107">
        <v>929.51</v>
      </c>
      <c r="S7" s="1108">
        <v>2946.31</v>
      </c>
      <c r="T7" s="531"/>
      <c r="U7" s="1109">
        <v>982.1</v>
      </c>
      <c r="V7" s="1110">
        <v>196.75</v>
      </c>
      <c r="W7" s="1111">
        <v>920.46</v>
      </c>
      <c r="X7" s="1112">
        <v>210.5</v>
      </c>
      <c r="Y7" s="1113">
        <v>989.42</v>
      </c>
      <c r="Z7" s="1114">
        <v>1971.52</v>
      </c>
    </row>
    <row r="8" spans="2:26" s="1068" customFormat="1" ht="17" thickBot="1">
      <c r="B8" s="1115">
        <v>3</v>
      </c>
      <c r="C8" s="1116">
        <v>4</v>
      </c>
      <c r="D8" s="1117" t="s">
        <v>1425</v>
      </c>
      <c r="E8" s="558" t="s">
        <v>1415</v>
      </c>
      <c r="F8" s="1118" t="s">
        <v>1426</v>
      </c>
      <c r="G8" s="1119" t="s">
        <v>1417</v>
      </c>
      <c r="H8" s="1118" t="s">
        <v>1427</v>
      </c>
      <c r="I8" s="1120" t="s">
        <v>1428</v>
      </c>
      <c r="J8" s="526"/>
      <c r="K8" s="1121">
        <v>228.5</v>
      </c>
      <c r="L8" s="1107">
        <v>965.15</v>
      </c>
      <c r="M8" s="1103">
        <v>231.75</v>
      </c>
      <c r="N8" s="1104">
        <v>974.76</v>
      </c>
      <c r="O8" s="1103">
        <v>240.5</v>
      </c>
      <c r="P8" s="1104">
        <v>996.89</v>
      </c>
      <c r="Q8" s="1103">
        <v>240.75</v>
      </c>
      <c r="R8" s="1104">
        <v>983.65</v>
      </c>
      <c r="S8" s="1108">
        <v>2955.3</v>
      </c>
      <c r="T8" s="531"/>
      <c r="U8" s="1109">
        <v>985.1</v>
      </c>
      <c r="V8" s="1122">
        <v>207.25</v>
      </c>
      <c r="W8" s="1123">
        <v>969.59</v>
      </c>
      <c r="X8" s="1124">
        <v>180.75</v>
      </c>
      <c r="Y8" s="1125">
        <v>849.58</v>
      </c>
      <c r="Z8" s="1114">
        <v>1954.69</v>
      </c>
    </row>
    <row r="9" spans="2:26" s="1068" customFormat="1">
      <c r="B9" s="1126">
        <v>4</v>
      </c>
      <c r="C9" s="1127">
        <v>7</v>
      </c>
      <c r="D9" s="1128" t="s">
        <v>1429</v>
      </c>
      <c r="E9" s="1129" t="s">
        <v>1415</v>
      </c>
      <c r="F9" s="1130" t="s">
        <v>1430</v>
      </c>
      <c r="G9" s="1131" t="s">
        <v>1431</v>
      </c>
      <c r="H9" s="1130" t="s">
        <v>1432</v>
      </c>
      <c r="I9" s="1132" t="s">
        <v>1433</v>
      </c>
      <c r="J9" s="526"/>
      <c r="K9" s="1103">
        <v>216.5</v>
      </c>
      <c r="L9" s="1133">
        <v>914.46</v>
      </c>
      <c r="M9" s="1134">
        <v>213.75</v>
      </c>
      <c r="N9" s="1133">
        <v>899.05</v>
      </c>
      <c r="O9" s="1106">
        <v>213.5</v>
      </c>
      <c r="P9" s="1107">
        <v>884.97</v>
      </c>
      <c r="Q9" s="1103">
        <v>221.25</v>
      </c>
      <c r="R9" s="1133">
        <v>903.98</v>
      </c>
      <c r="S9" s="1108">
        <v>2717.49</v>
      </c>
      <c r="T9" s="531"/>
      <c r="U9" s="1109">
        <v>905.83</v>
      </c>
      <c r="V9" s="1124">
        <v>182</v>
      </c>
      <c r="W9" s="1111">
        <v>851.46</v>
      </c>
      <c r="X9" s="1112">
        <v>186.5</v>
      </c>
      <c r="Y9" s="1135">
        <v>876.61</v>
      </c>
      <c r="Z9" s="1114">
        <v>1782.44</v>
      </c>
    </row>
    <row r="10" spans="2:26" s="1068" customFormat="1">
      <c r="B10" s="1126">
        <v>5</v>
      </c>
      <c r="C10" s="1136">
        <v>3</v>
      </c>
      <c r="D10" s="1137" t="s">
        <v>1434</v>
      </c>
      <c r="E10" s="1138" t="s">
        <v>1415</v>
      </c>
      <c r="F10" s="1139" t="s">
        <v>1435</v>
      </c>
      <c r="G10" s="1140" t="s">
        <v>1417</v>
      </c>
      <c r="H10" s="1139" t="s">
        <v>1436</v>
      </c>
      <c r="I10" s="1141" t="s">
        <v>1437</v>
      </c>
      <c r="J10" s="526"/>
      <c r="K10" s="1106">
        <v>198.25</v>
      </c>
      <c r="L10" s="1107">
        <v>837.38</v>
      </c>
      <c r="M10" s="1103">
        <v>209.25</v>
      </c>
      <c r="N10" s="1104">
        <v>880.12</v>
      </c>
      <c r="O10" s="1103">
        <v>208.75</v>
      </c>
      <c r="P10" s="1104">
        <v>865.28</v>
      </c>
      <c r="Q10" s="1103">
        <v>213.5</v>
      </c>
      <c r="R10" s="1104">
        <v>872.31</v>
      </c>
      <c r="S10" s="1108">
        <v>2617.71</v>
      </c>
      <c r="T10" s="517"/>
      <c r="U10" s="1142">
        <v>872.57</v>
      </c>
      <c r="V10" s="1124">
        <v>180.75</v>
      </c>
      <c r="W10" s="1111">
        <v>845.61</v>
      </c>
      <c r="X10" s="1112">
        <v>185.75</v>
      </c>
      <c r="Y10" s="1143">
        <v>873.09</v>
      </c>
      <c r="Z10" s="1144">
        <v>1745.66</v>
      </c>
    </row>
    <row r="11" spans="2:26" s="1068" customFormat="1">
      <c r="B11" s="1126">
        <v>6</v>
      </c>
      <c r="C11" s="1097">
        <v>6</v>
      </c>
      <c r="D11" s="1145" t="s">
        <v>1438</v>
      </c>
      <c r="E11" s="1099" t="s">
        <v>1415</v>
      </c>
      <c r="F11" s="1100" t="s">
        <v>1439</v>
      </c>
      <c r="G11" s="1101" t="s">
        <v>1431</v>
      </c>
      <c r="H11" s="1100" t="s">
        <v>1432</v>
      </c>
      <c r="I11" s="1102" t="s">
        <v>1433</v>
      </c>
      <c r="J11" s="531"/>
      <c r="K11" s="1134">
        <v>207.75</v>
      </c>
      <c r="L11" s="1146">
        <v>877.5</v>
      </c>
      <c r="M11" s="1106">
        <v>207</v>
      </c>
      <c r="N11" s="1147">
        <v>870.66</v>
      </c>
      <c r="O11" s="1103">
        <v>217.25</v>
      </c>
      <c r="P11" s="1133">
        <v>900.51</v>
      </c>
      <c r="Q11" s="1134">
        <v>225.75</v>
      </c>
      <c r="R11" s="1133">
        <v>922.36</v>
      </c>
      <c r="S11" s="1108">
        <v>2700.37</v>
      </c>
      <c r="T11" s="526"/>
      <c r="U11" s="1109">
        <v>900.12</v>
      </c>
      <c r="V11" s="1112">
        <v>175.5</v>
      </c>
      <c r="W11" s="1148">
        <v>821.05</v>
      </c>
      <c r="X11" s="1124">
        <v>174.5</v>
      </c>
      <c r="Y11" s="1149">
        <v>820.21</v>
      </c>
      <c r="Z11" s="1114">
        <v>1721.17</v>
      </c>
    </row>
    <row r="12" spans="2:26" ht="17" thickBot="1">
      <c r="B12" s="1150">
        <v>7</v>
      </c>
      <c r="C12" s="1151">
        <v>5</v>
      </c>
      <c r="D12" s="1152" t="s">
        <v>1440</v>
      </c>
      <c r="E12" s="1153" t="s">
        <v>1415</v>
      </c>
      <c r="F12" s="1154" t="s">
        <v>1441</v>
      </c>
      <c r="G12" s="1155" t="s">
        <v>1442</v>
      </c>
      <c r="H12" s="1154" t="s">
        <v>1443</v>
      </c>
      <c r="I12" s="1156" t="s">
        <v>1444</v>
      </c>
      <c r="K12" s="1157">
        <v>175.5</v>
      </c>
      <c r="L12" s="811">
        <v>741.28</v>
      </c>
      <c r="M12" s="1158">
        <v>189.75</v>
      </c>
      <c r="N12" s="1159">
        <v>798.1</v>
      </c>
      <c r="O12" s="1160">
        <v>164</v>
      </c>
      <c r="P12" s="1161">
        <v>679.79</v>
      </c>
      <c r="Q12" s="1157">
        <v>182.5</v>
      </c>
      <c r="R12" s="811">
        <v>745.65</v>
      </c>
      <c r="S12" s="1162">
        <v>2285.0300000000002</v>
      </c>
      <c r="U12" s="1163">
        <v>761.67</v>
      </c>
      <c r="V12" s="1164">
        <v>162.75</v>
      </c>
      <c r="W12" s="1165">
        <v>761.4</v>
      </c>
      <c r="X12" s="1166">
        <v>148.5</v>
      </c>
      <c r="Y12" s="1167">
        <v>698</v>
      </c>
      <c r="Z12" s="1168">
        <v>1523.07</v>
      </c>
    </row>
    <row r="14" spans="2:26" ht="17" thickBot="1">
      <c r="B14" s="1352" t="s">
        <v>1445</v>
      </c>
      <c r="C14" s="1352"/>
      <c r="D14" s="1352"/>
      <c r="E14" s="1352"/>
      <c r="F14" s="1352"/>
      <c r="G14" s="1352"/>
      <c r="H14" s="1352"/>
      <c r="I14" s="1352"/>
    </row>
    <row r="15" spans="2:26" ht="29" thickBot="1">
      <c r="B15" s="1069" t="s">
        <v>1408</v>
      </c>
      <c r="C15" s="1069" t="s">
        <v>1409</v>
      </c>
      <c r="D15" s="1070" t="s">
        <v>813</v>
      </c>
      <c r="E15" s="1071" t="s">
        <v>546</v>
      </c>
      <c r="F15" s="1072" t="s">
        <v>547</v>
      </c>
      <c r="G15" s="1073" t="s">
        <v>35</v>
      </c>
      <c r="H15" s="1074" t="s">
        <v>3</v>
      </c>
      <c r="I15" s="1075" t="s">
        <v>4</v>
      </c>
      <c r="J15" s="1076"/>
      <c r="K15" s="515" t="s">
        <v>31</v>
      </c>
      <c r="L15" s="516" t="s">
        <v>1410</v>
      </c>
      <c r="M15" s="515" t="s">
        <v>32</v>
      </c>
      <c r="N15" s="516" t="s">
        <v>1410</v>
      </c>
      <c r="O15" s="518" t="s">
        <v>33</v>
      </c>
      <c r="P15" s="516" t="s">
        <v>1410</v>
      </c>
      <c r="Q15" s="515" t="s">
        <v>82</v>
      </c>
      <c r="R15" s="516" t="s">
        <v>1410</v>
      </c>
      <c r="S15" s="1078" t="s">
        <v>1413</v>
      </c>
    </row>
    <row r="16" spans="2:26">
      <c r="B16" s="1096">
        <v>1</v>
      </c>
      <c r="C16" s="1127">
        <v>9</v>
      </c>
      <c r="D16" s="1128" t="s">
        <v>1446</v>
      </c>
      <c r="E16" s="1129" t="s">
        <v>1415</v>
      </c>
      <c r="F16" s="1169">
        <v>8409071</v>
      </c>
      <c r="G16" s="1131" t="s">
        <v>1417</v>
      </c>
      <c r="H16" s="1130" t="s">
        <v>1447</v>
      </c>
      <c r="I16" s="1170" t="s">
        <v>63</v>
      </c>
      <c r="J16" s="526"/>
      <c r="K16" s="1085">
        <v>163.5</v>
      </c>
      <c r="L16" s="1171">
        <v>1000</v>
      </c>
      <c r="M16" s="1087">
        <v>158.5</v>
      </c>
      <c r="N16" s="1172">
        <v>1000</v>
      </c>
      <c r="O16" s="1085">
        <v>163.5</v>
      </c>
      <c r="P16" s="1086">
        <v>1000</v>
      </c>
      <c r="Q16" s="1085">
        <v>168</v>
      </c>
      <c r="R16" s="1086">
        <v>1000</v>
      </c>
      <c r="S16" s="1173">
        <v>3000</v>
      </c>
    </row>
    <row r="17" spans="2:19" ht="17" thickBot="1">
      <c r="B17" s="1115">
        <v>2</v>
      </c>
      <c r="C17" s="1116">
        <v>8</v>
      </c>
      <c r="D17" s="1174" t="s">
        <v>1448</v>
      </c>
      <c r="E17" s="558" t="s">
        <v>1415</v>
      </c>
      <c r="F17" s="1175" t="s">
        <v>1449</v>
      </c>
      <c r="G17" s="1119" t="s">
        <v>1442</v>
      </c>
      <c r="H17" s="1118" t="s">
        <v>1443</v>
      </c>
      <c r="I17" s="1156" t="s">
        <v>1444</v>
      </c>
      <c r="J17" s="526"/>
      <c r="K17" s="1176">
        <v>79.7</v>
      </c>
      <c r="L17" s="1177">
        <v>487.46</v>
      </c>
      <c r="M17" s="1178">
        <v>50.05</v>
      </c>
      <c r="N17" s="1179">
        <v>315.77</v>
      </c>
      <c r="O17" s="1176">
        <v>70.2</v>
      </c>
      <c r="P17" s="1180">
        <v>429.35</v>
      </c>
      <c r="Q17" s="1176">
        <v>78.099999999999994</v>
      </c>
      <c r="R17" s="1181">
        <v>464.88</v>
      </c>
      <c r="S17" s="1182">
        <f>L17+P17+R17</f>
        <v>1381.69</v>
      </c>
    </row>
  </sheetData>
  <mergeCells count="6">
    <mergeCell ref="B14:I14"/>
    <mergeCell ref="B1:Z1"/>
    <mergeCell ref="B2:Z2"/>
    <mergeCell ref="B4:I4"/>
    <mergeCell ref="K4:S4"/>
    <mergeCell ref="U4:Z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9D74E-63B2-4449-B2E8-8F264CD5A06F}">
  <dimension ref="A1:T51"/>
  <sheetViews>
    <sheetView tabSelected="1" workbookViewId="0">
      <selection activeCell="AC25" sqref="AC25"/>
    </sheetView>
  </sheetViews>
  <sheetFormatPr baseColWidth="10" defaultColWidth="6.875" defaultRowHeight="13"/>
  <cols>
    <col min="1" max="1" width="2" style="1227" customWidth="1"/>
    <col min="2" max="2" width="4.875" style="1286" customWidth="1"/>
    <col min="3" max="3" width="13.125" style="1290" customWidth="1"/>
    <col min="4" max="4" width="2.625" style="1260" customWidth="1"/>
    <col min="5" max="5" width="5.125" style="1287" customWidth="1"/>
    <col min="6" max="6" width="3.375" style="1287" customWidth="1"/>
    <col min="7" max="7" width="16.75" style="1291" customWidth="1"/>
    <col min="8" max="8" width="6.875" style="1291"/>
    <col min="9" max="9" width="1" style="1291" customWidth="1"/>
    <col min="10" max="10" width="4.5" style="1287" customWidth="1"/>
    <col min="11" max="11" width="5.375" style="1292" customWidth="1"/>
    <col min="12" max="12" width="4.75" style="1287" customWidth="1"/>
    <col min="13" max="13" width="4.25" style="1292" customWidth="1"/>
    <col min="14" max="14" width="5.125" style="1287" customWidth="1"/>
    <col min="15" max="15" width="4.25" style="1292" customWidth="1"/>
    <col min="16" max="16" width="5.25" style="1287" customWidth="1"/>
    <col min="17" max="17" width="4.25" style="1287" customWidth="1"/>
    <col min="18" max="18" width="5.125" style="1287" customWidth="1"/>
    <col min="19" max="19" width="4.25" style="1287" customWidth="1"/>
    <col min="20" max="20" width="5.625" style="1287" customWidth="1"/>
    <col min="21" max="16384" width="6.875" style="1227"/>
  </cols>
  <sheetData>
    <row r="1" spans="2:20" ht="20">
      <c r="B1" s="1355" t="s">
        <v>1472</v>
      </c>
      <c r="C1" s="1355"/>
      <c r="D1" s="1355"/>
      <c r="E1" s="1355"/>
      <c r="F1" s="1355"/>
      <c r="G1" s="1355"/>
      <c r="H1" s="1355"/>
      <c r="I1" s="1355"/>
      <c r="J1" s="1355"/>
      <c r="K1" s="1355"/>
      <c r="L1" s="1355"/>
      <c r="M1" s="1355"/>
      <c r="N1" s="1355"/>
      <c r="O1" s="1355"/>
      <c r="P1" s="1355"/>
      <c r="Q1" s="1355"/>
      <c r="R1" s="1355"/>
      <c r="S1" s="1355"/>
      <c r="T1" s="1355"/>
    </row>
    <row r="2" spans="2:20" ht="20">
      <c r="B2" s="1355" t="s">
        <v>1473</v>
      </c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</row>
    <row r="3" spans="2:20" ht="29.25" customHeight="1">
      <c r="B3" s="1228"/>
      <c r="C3" s="1229"/>
      <c r="D3" s="1228"/>
      <c r="E3" s="1230"/>
      <c r="F3" s="1356" t="s">
        <v>1474</v>
      </c>
      <c r="G3" s="1357"/>
      <c r="H3" s="1357"/>
      <c r="I3" s="1357"/>
      <c r="J3" s="1357"/>
      <c r="K3" s="1357"/>
      <c r="L3" s="1357"/>
      <c r="M3" s="1233"/>
      <c r="N3" s="1233"/>
      <c r="O3" s="1233"/>
      <c r="P3" s="1233"/>
      <c r="Q3" s="1233"/>
      <c r="R3" s="1233"/>
      <c r="S3" s="1233"/>
      <c r="T3" s="1234"/>
    </row>
    <row r="4" spans="2:20" ht="15.75" customHeight="1">
      <c r="B4" s="1228"/>
      <c r="C4" s="1229"/>
      <c r="D4" s="1228"/>
      <c r="E4" s="1230"/>
      <c r="F4" s="1231"/>
      <c r="G4" s="1232"/>
      <c r="H4" s="1232"/>
      <c r="I4" s="1232"/>
      <c r="J4" s="1232"/>
      <c r="K4" s="1232"/>
      <c r="L4" s="1232"/>
      <c r="M4" s="1233"/>
      <c r="N4" s="1233"/>
      <c r="O4" s="1233"/>
      <c r="P4" s="1233"/>
      <c r="Q4" s="1233"/>
      <c r="R4" s="1233"/>
      <c r="S4" s="1233"/>
      <c r="T4" s="1234"/>
    </row>
    <row r="5" spans="2:20" ht="20.25" customHeight="1" thickBot="1">
      <c r="B5" s="1358" t="s">
        <v>1475</v>
      </c>
      <c r="C5" s="1358"/>
      <c r="D5" s="1358"/>
      <c r="E5" s="1358"/>
      <c r="F5" s="1358"/>
      <c r="G5" s="1358"/>
      <c r="H5" s="1358"/>
      <c r="I5" s="1358"/>
      <c r="J5" s="1358"/>
      <c r="K5" s="1358"/>
      <c r="L5" s="1358"/>
      <c r="M5" s="1358"/>
      <c r="N5" s="1358"/>
      <c r="O5" s="1358"/>
      <c r="P5" s="1358"/>
      <c r="Q5" s="1358"/>
      <c r="R5" s="1358"/>
      <c r="S5" s="1358"/>
      <c r="T5" s="1358"/>
    </row>
    <row r="6" spans="2:20" ht="20.25" customHeight="1">
      <c r="B6" s="1235" t="s">
        <v>0</v>
      </c>
      <c r="C6" s="1236" t="s">
        <v>1</v>
      </c>
      <c r="D6" s="1237" t="s">
        <v>2</v>
      </c>
      <c r="E6" s="1238" t="s">
        <v>35</v>
      </c>
      <c r="F6" s="1238" t="s">
        <v>1476</v>
      </c>
      <c r="G6" s="1239" t="s">
        <v>4</v>
      </c>
      <c r="H6" s="1235" t="s">
        <v>5</v>
      </c>
      <c r="I6" s="1240"/>
      <c r="J6" s="1241" t="s">
        <v>1477</v>
      </c>
      <c r="K6" s="1242" t="s">
        <v>1478</v>
      </c>
      <c r="L6" s="1243" t="s">
        <v>1477</v>
      </c>
      <c r="M6" s="1244" t="s">
        <v>1478</v>
      </c>
      <c r="N6" s="1243" t="s">
        <v>1477</v>
      </c>
      <c r="O6" s="1244" t="s">
        <v>1478</v>
      </c>
      <c r="P6" s="1243" t="s">
        <v>1477</v>
      </c>
      <c r="Q6" s="1244" t="s">
        <v>1478</v>
      </c>
      <c r="R6" s="1243" t="s">
        <v>1477</v>
      </c>
      <c r="S6" s="1244" t="s">
        <v>1478</v>
      </c>
      <c r="T6" s="1243" t="s">
        <v>1479</v>
      </c>
    </row>
    <row r="7" spans="2:20" ht="13" customHeight="1">
      <c r="B7" s="1245">
        <v>1</v>
      </c>
      <c r="C7" s="1246" t="s">
        <v>1480</v>
      </c>
      <c r="D7" s="1245"/>
      <c r="E7" s="1247" t="s">
        <v>518</v>
      </c>
      <c r="F7" s="1248">
        <v>257</v>
      </c>
      <c r="G7" s="1249" t="s">
        <v>1481</v>
      </c>
      <c r="H7" s="1245">
        <v>500</v>
      </c>
      <c r="I7" s="1250"/>
      <c r="J7" s="1251" t="s">
        <v>1482</v>
      </c>
      <c r="K7" s="1251" t="s">
        <v>1483</v>
      </c>
      <c r="L7" s="1251" t="s">
        <v>1484</v>
      </c>
      <c r="M7" s="1251" t="s">
        <v>1483</v>
      </c>
      <c r="N7" s="1251" t="s">
        <v>1484</v>
      </c>
      <c r="O7" s="1251" t="s">
        <v>1483</v>
      </c>
      <c r="P7" s="1251" t="s">
        <v>1484</v>
      </c>
      <c r="Q7" s="1251" t="s">
        <v>1483</v>
      </c>
      <c r="R7" s="1251" t="s">
        <v>1484</v>
      </c>
      <c r="S7" s="1251" t="s">
        <v>1483</v>
      </c>
      <c r="T7" s="1251" t="s">
        <v>1485</v>
      </c>
    </row>
    <row r="8" spans="2:20" ht="13" customHeight="1">
      <c r="B8" s="1245">
        <v>2</v>
      </c>
      <c r="C8" s="1246" t="s">
        <v>1486</v>
      </c>
      <c r="D8" s="1245"/>
      <c r="E8" s="1247" t="s">
        <v>460</v>
      </c>
      <c r="F8" s="1248">
        <v>102</v>
      </c>
      <c r="G8" s="1252" t="s">
        <v>1487</v>
      </c>
      <c r="H8" s="1245">
        <v>500</v>
      </c>
      <c r="I8" s="1250"/>
      <c r="J8" s="1251" t="s">
        <v>1482</v>
      </c>
      <c r="K8" s="1251" t="s">
        <v>1483</v>
      </c>
      <c r="L8" s="1251" t="s">
        <v>1484</v>
      </c>
      <c r="M8" s="1251" t="s">
        <v>1483</v>
      </c>
      <c r="N8" s="1251" t="s">
        <v>1484</v>
      </c>
      <c r="O8" s="1251" t="s">
        <v>1483</v>
      </c>
      <c r="P8" s="1251" t="s">
        <v>1484</v>
      </c>
      <c r="Q8" s="1251" t="s">
        <v>1483</v>
      </c>
      <c r="R8" s="1251" t="s">
        <v>1484</v>
      </c>
      <c r="S8" s="1251" t="s">
        <v>1483</v>
      </c>
      <c r="T8" s="1251" t="s">
        <v>1488</v>
      </c>
    </row>
    <row r="9" spans="2:20" ht="13" customHeight="1">
      <c r="B9" s="1245">
        <v>3</v>
      </c>
      <c r="C9" s="1246" t="s">
        <v>1489</v>
      </c>
      <c r="D9" s="1253"/>
      <c r="E9" s="1247" t="s">
        <v>518</v>
      </c>
      <c r="F9" s="1248">
        <v>257</v>
      </c>
      <c r="G9" s="1249" t="s">
        <v>1481</v>
      </c>
      <c r="H9" s="1251" t="s">
        <v>1490</v>
      </c>
      <c r="I9" s="1250"/>
      <c r="J9" s="1251" t="s">
        <v>1482</v>
      </c>
      <c r="K9" s="1251" t="s">
        <v>1483</v>
      </c>
      <c r="L9" s="1251" t="s">
        <v>1484</v>
      </c>
      <c r="M9" s="1251" t="s">
        <v>1483</v>
      </c>
      <c r="N9" s="1251" t="s">
        <v>1491</v>
      </c>
      <c r="O9" s="1251" t="s">
        <v>1492</v>
      </c>
      <c r="P9" s="1251" t="s">
        <v>1484</v>
      </c>
      <c r="Q9" s="1251" t="s">
        <v>1483</v>
      </c>
      <c r="R9" s="1251" t="s">
        <v>1484</v>
      </c>
      <c r="S9" s="1251" t="s">
        <v>1483</v>
      </c>
      <c r="T9" s="1251"/>
    </row>
    <row r="10" spans="2:20" ht="13" customHeight="1">
      <c r="B10" s="1245">
        <v>4</v>
      </c>
      <c r="C10" s="1254" t="s">
        <v>1493</v>
      </c>
      <c r="D10" s="1255"/>
      <c r="E10" s="1256" t="s">
        <v>518</v>
      </c>
      <c r="F10" s="1257">
        <v>257</v>
      </c>
      <c r="G10" s="1258" t="s">
        <v>1481</v>
      </c>
      <c r="H10" s="1259" t="s">
        <v>1494</v>
      </c>
      <c r="I10" s="1250"/>
      <c r="J10" s="1259" t="s">
        <v>1495</v>
      </c>
      <c r="K10" s="1259" t="s">
        <v>1496</v>
      </c>
      <c r="L10" s="1259" t="s">
        <v>1497</v>
      </c>
      <c r="M10" s="1259" t="s">
        <v>1498</v>
      </c>
      <c r="N10" s="1259" t="s">
        <v>1499</v>
      </c>
      <c r="O10" s="1259" t="s">
        <v>1500</v>
      </c>
      <c r="P10" s="1259" t="s">
        <v>1484</v>
      </c>
      <c r="Q10" s="1259" t="s">
        <v>1483</v>
      </c>
      <c r="R10" s="1259" t="s">
        <v>1484</v>
      </c>
      <c r="S10" s="1259" t="s">
        <v>1483</v>
      </c>
      <c r="T10" s="1251"/>
    </row>
    <row r="11" spans="2:20" ht="13" customHeight="1">
      <c r="B11" s="1245">
        <v>5</v>
      </c>
      <c r="C11" s="1229" t="s">
        <v>1501</v>
      </c>
      <c r="E11" s="1256" t="s">
        <v>518</v>
      </c>
      <c r="F11" s="1257">
        <v>257</v>
      </c>
      <c r="G11" s="1258" t="s">
        <v>1481</v>
      </c>
      <c r="H11" s="1259" t="s">
        <v>1502</v>
      </c>
      <c r="I11" s="1261"/>
      <c r="J11" s="1259" t="s">
        <v>1482</v>
      </c>
      <c r="K11" s="1259" t="s">
        <v>1483</v>
      </c>
      <c r="L11" s="1259" t="s">
        <v>1484</v>
      </c>
      <c r="M11" s="1259" t="s">
        <v>1483</v>
      </c>
      <c r="N11" s="1259" t="s">
        <v>1484</v>
      </c>
      <c r="O11" s="1259" t="s">
        <v>1483</v>
      </c>
      <c r="P11" s="1259" t="s">
        <v>1503</v>
      </c>
      <c r="Q11" s="1259" t="s">
        <v>1504</v>
      </c>
      <c r="R11" s="1259" t="s">
        <v>1484</v>
      </c>
      <c r="S11" s="1259" t="s">
        <v>1483</v>
      </c>
      <c r="T11" s="1251"/>
    </row>
    <row r="12" spans="2:20" ht="13" customHeight="1">
      <c r="B12" s="1245">
        <v>6</v>
      </c>
      <c r="C12" s="1254" t="s">
        <v>1505</v>
      </c>
      <c r="D12" s="1255"/>
      <c r="E12" s="1256" t="s">
        <v>518</v>
      </c>
      <c r="F12" s="1257">
        <v>257</v>
      </c>
      <c r="G12" s="1258" t="s">
        <v>1481</v>
      </c>
      <c r="H12" s="1259" t="s">
        <v>1506</v>
      </c>
      <c r="I12" s="1261"/>
      <c r="J12" s="1259" t="s">
        <v>1482</v>
      </c>
      <c r="K12" s="1259" t="s">
        <v>1483</v>
      </c>
      <c r="L12" s="1259" t="s">
        <v>1484</v>
      </c>
      <c r="M12" s="1259" t="s">
        <v>1483</v>
      </c>
      <c r="N12" s="1259" t="s">
        <v>1497</v>
      </c>
      <c r="O12" s="1259" t="s">
        <v>1498</v>
      </c>
      <c r="P12" s="1259" t="s">
        <v>1484</v>
      </c>
      <c r="Q12" s="1259" t="s">
        <v>1483</v>
      </c>
      <c r="R12" s="1259" t="s">
        <v>1507</v>
      </c>
      <c r="S12" s="1259" t="s">
        <v>1508</v>
      </c>
      <c r="T12" s="1251"/>
    </row>
    <row r="13" spans="2:20" ht="13" customHeight="1">
      <c r="B13" s="1245">
        <v>7</v>
      </c>
      <c r="C13" s="1254" t="s">
        <v>1509</v>
      </c>
      <c r="D13" s="1255"/>
      <c r="E13" s="1256" t="s">
        <v>518</v>
      </c>
      <c r="F13" s="1257">
        <v>851</v>
      </c>
      <c r="G13" s="1262" t="s">
        <v>1510</v>
      </c>
      <c r="H13" s="1259" t="s">
        <v>1511</v>
      </c>
      <c r="I13" s="1261"/>
      <c r="J13" s="1259" t="s">
        <v>1482</v>
      </c>
      <c r="K13" s="1259" t="s">
        <v>1483</v>
      </c>
      <c r="L13" s="1259" t="s">
        <v>1512</v>
      </c>
      <c r="M13" s="1259" t="s">
        <v>1513</v>
      </c>
      <c r="N13" s="1259" t="s">
        <v>1514</v>
      </c>
      <c r="O13" s="1259" t="s">
        <v>1515</v>
      </c>
      <c r="P13" s="1259" t="s">
        <v>1516</v>
      </c>
      <c r="Q13" s="1259" t="s">
        <v>1517</v>
      </c>
      <c r="R13" s="1259" t="s">
        <v>1518</v>
      </c>
      <c r="S13" s="1259" t="s">
        <v>1519</v>
      </c>
      <c r="T13" s="1251"/>
    </row>
    <row r="14" spans="2:20" ht="13" customHeight="1">
      <c r="B14" s="1245">
        <v>8</v>
      </c>
      <c r="C14" s="1254" t="s">
        <v>1520</v>
      </c>
      <c r="D14" s="1255"/>
      <c r="E14" s="1256" t="s">
        <v>518</v>
      </c>
      <c r="F14" s="1257">
        <v>257</v>
      </c>
      <c r="G14" s="1258" t="s">
        <v>1481</v>
      </c>
      <c r="H14" s="1259" t="s">
        <v>1521</v>
      </c>
      <c r="I14" s="1261"/>
      <c r="J14" s="1259" t="s">
        <v>1482</v>
      </c>
      <c r="K14" s="1259" t="s">
        <v>1483</v>
      </c>
      <c r="L14" s="1259" t="s">
        <v>1484</v>
      </c>
      <c r="M14" s="1259" t="s">
        <v>1483</v>
      </c>
      <c r="N14" s="1259" t="s">
        <v>1484</v>
      </c>
      <c r="O14" s="1259" t="s">
        <v>1483</v>
      </c>
      <c r="P14" s="1259" t="s">
        <v>1522</v>
      </c>
      <c r="Q14" s="1259" t="s">
        <v>1523</v>
      </c>
      <c r="R14" s="1259" t="s">
        <v>357</v>
      </c>
      <c r="S14" s="1259" t="s">
        <v>1524</v>
      </c>
      <c r="T14" s="1251"/>
    </row>
    <row r="15" spans="2:20" ht="13" customHeight="1">
      <c r="B15" s="1245">
        <v>9</v>
      </c>
      <c r="C15" s="1254" t="s">
        <v>1525</v>
      </c>
      <c r="D15" s="1255"/>
      <c r="E15" s="1256" t="s">
        <v>518</v>
      </c>
      <c r="F15" s="1263">
        <v>77</v>
      </c>
      <c r="G15" s="1254" t="s">
        <v>1474</v>
      </c>
      <c r="H15" s="1259" t="s">
        <v>1526</v>
      </c>
      <c r="I15" s="1261"/>
      <c r="J15" s="1259" t="s">
        <v>1482</v>
      </c>
      <c r="K15" s="1259" t="s">
        <v>1483</v>
      </c>
      <c r="L15" s="1259" t="s">
        <v>109</v>
      </c>
      <c r="M15" s="1259" t="s">
        <v>1527</v>
      </c>
      <c r="N15" s="1259" t="s">
        <v>1528</v>
      </c>
      <c r="O15" s="1259" t="s">
        <v>1529</v>
      </c>
      <c r="P15" s="1259" t="s">
        <v>1484</v>
      </c>
      <c r="Q15" s="1259" t="s">
        <v>1483</v>
      </c>
      <c r="R15" s="1259" t="s">
        <v>1482</v>
      </c>
      <c r="S15" s="1259" t="s">
        <v>1530</v>
      </c>
      <c r="T15" s="1251"/>
    </row>
    <row r="16" spans="2:20" ht="13" customHeight="1">
      <c r="B16" s="1245">
        <v>10</v>
      </c>
      <c r="C16" s="1229" t="s">
        <v>1531</v>
      </c>
      <c r="E16" s="1256" t="s">
        <v>518</v>
      </c>
      <c r="F16" s="1263">
        <v>257</v>
      </c>
      <c r="G16" s="1258" t="s">
        <v>1481</v>
      </c>
      <c r="H16" s="1259" t="s">
        <v>1532</v>
      </c>
      <c r="I16" s="1261"/>
      <c r="J16" s="1259" t="s">
        <v>1483</v>
      </c>
      <c r="K16" s="1259" t="s">
        <v>1498</v>
      </c>
      <c r="L16" s="1259" t="s">
        <v>1533</v>
      </c>
      <c r="M16" s="1259" t="s">
        <v>1534</v>
      </c>
      <c r="N16" s="1259" t="s">
        <v>1484</v>
      </c>
      <c r="O16" s="1259" t="s">
        <v>1483</v>
      </c>
      <c r="P16" s="1259" t="s">
        <v>1535</v>
      </c>
      <c r="Q16" s="1259" t="s">
        <v>1536</v>
      </c>
      <c r="R16" s="1259"/>
      <c r="S16" s="1259"/>
      <c r="T16" s="1251"/>
    </row>
    <row r="17" spans="2:20" ht="13" customHeight="1">
      <c r="B17" s="1245">
        <v>11</v>
      </c>
      <c r="C17" s="1254" t="s">
        <v>402</v>
      </c>
      <c r="D17" s="1255"/>
      <c r="E17" s="1256" t="s">
        <v>460</v>
      </c>
      <c r="F17" s="1257">
        <v>102</v>
      </c>
      <c r="G17" s="1262" t="s">
        <v>1487</v>
      </c>
      <c r="H17" s="1259" t="s">
        <v>1537</v>
      </c>
      <c r="I17" s="1261"/>
      <c r="J17" s="1259" t="s">
        <v>1483</v>
      </c>
      <c r="K17" s="1259" t="s">
        <v>1498</v>
      </c>
      <c r="L17" s="1259" t="s">
        <v>1538</v>
      </c>
      <c r="M17" s="1259" t="s">
        <v>1539</v>
      </c>
      <c r="N17" s="1259" t="s">
        <v>1512</v>
      </c>
      <c r="O17" s="1259" t="s">
        <v>1513</v>
      </c>
      <c r="P17" s="1259" t="s">
        <v>1540</v>
      </c>
      <c r="Q17" s="1259" t="s">
        <v>1541</v>
      </c>
      <c r="R17" s="1259" t="s">
        <v>317</v>
      </c>
      <c r="S17" s="1259" t="s">
        <v>1542</v>
      </c>
      <c r="T17" s="1251"/>
    </row>
    <row r="18" spans="2:20" ht="20.25" customHeight="1">
      <c r="B18" s="1228"/>
      <c r="C18" s="1227"/>
      <c r="D18" s="1227"/>
      <c r="E18" s="1227"/>
      <c r="F18" s="1227"/>
      <c r="G18" s="1227"/>
      <c r="H18" s="1227"/>
      <c r="I18" s="1227"/>
      <c r="J18" s="1227"/>
      <c r="K18" s="1227"/>
      <c r="L18" s="1227"/>
      <c r="M18" s="1227"/>
      <c r="N18" s="1227"/>
      <c r="O18" s="1227"/>
      <c r="P18" s="1227"/>
      <c r="Q18" s="1227"/>
      <c r="R18" s="1227"/>
      <c r="S18" s="1227"/>
      <c r="T18" s="1234"/>
    </row>
    <row r="19" spans="2:20" ht="4" customHeight="1">
      <c r="B19" s="1228"/>
      <c r="C19" s="1229"/>
      <c r="D19" s="1228"/>
      <c r="E19" s="1230"/>
      <c r="F19" s="1264"/>
      <c r="G19" s="1230"/>
      <c r="H19" s="1234"/>
      <c r="I19" s="1265"/>
      <c r="J19" s="1230"/>
      <c r="K19" s="1233"/>
      <c r="L19" s="1233"/>
      <c r="M19" s="1233"/>
      <c r="N19" s="1233"/>
      <c r="O19" s="1233"/>
      <c r="P19" s="1233"/>
      <c r="Q19" s="1233"/>
      <c r="R19" s="1233"/>
      <c r="S19" s="1233"/>
      <c r="T19" s="1234"/>
    </row>
    <row r="20" spans="2:20" ht="19" thickBot="1">
      <c r="B20" s="1266" t="s">
        <v>1543</v>
      </c>
      <c r="C20" s="1267"/>
      <c r="D20" s="1268"/>
      <c r="E20" s="1267"/>
      <c r="F20" s="1269"/>
      <c r="G20" s="1270"/>
      <c r="H20" s="1270"/>
      <c r="I20" s="1271"/>
      <c r="J20" s="1272"/>
      <c r="K20" s="1233"/>
      <c r="L20" s="1233"/>
      <c r="M20" s="1233"/>
      <c r="N20" s="1233"/>
      <c r="O20" s="1233"/>
      <c r="P20" s="1233"/>
      <c r="Q20" s="1233"/>
      <c r="R20" s="1233"/>
      <c r="S20" s="1233"/>
      <c r="T20" s="1234"/>
    </row>
    <row r="21" spans="2:20" s="1277" customFormat="1" ht="19" customHeight="1">
      <c r="B21" s="1235" t="s">
        <v>0</v>
      </c>
      <c r="C21" s="1236" t="s">
        <v>1</v>
      </c>
      <c r="D21" s="1237" t="s">
        <v>2</v>
      </c>
      <c r="E21" s="1238" t="s">
        <v>35</v>
      </c>
      <c r="F21" s="1238" t="s">
        <v>1476</v>
      </c>
      <c r="G21" s="1239" t="s">
        <v>4</v>
      </c>
      <c r="H21" s="1235" t="s">
        <v>5</v>
      </c>
      <c r="I21" s="1240"/>
      <c r="J21" s="1273" t="s">
        <v>1477</v>
      </c>
      <c r="K21" s="1274" t="s">
        <v>1478</v>
      </c>
      <c r="L21" s="1275" t="s">
        <v>1477</v>
      </c>
      <c r="M21" s="1276" t="s">
        <v>1478</v>
      </c>
      <c r="N21" s="1275" t="s">
        <v>1477</v>
      </c>
      <c r="O21" s="1276" t="s">
        <v>1478</v>
      </c>
      <c r="P21" s="1275" t="s">
        <v>1477</v>
      </c>
      <c r="Q21" s="1276" t="s">
        <v>1478</v>
      </c>
      <c r="R21" s="1275" t="s">
        <v>1477</v>
      </c>
      <c r="S21" s="1274" t="s">
        <v>1478</v>
      </c>
      <c r="T21" s="1243" t="s">
        <v>1479</v>
      </c>
    </row>
    <row r="22" spans="2:20" s="1279" customFormat="1" ht="13" customHeight="1">
      <c r="B22" s="1245">
        <v>1</v>
      </c>
      <c r="C22" s="1246" t="s">
        <v>1544</v>
      </c>
      <c r="D22" s="1247" t="s">
        <v>70</v>
      </c>
      <c r="E22" s="1247" t="s">
        <v>518</v>
      </c>
      <c r="F22" s="1248">
        <v>257</v>
      </c>
      <c r="G22" s="1249" t="s">
        <v>1481</v>
      </c>
      <c r="H22" s="1278">
        <v>500</v>
      </c>
      <c r="I22" s="1250"/>
      <c r="J22" s="1251" t="s">
        <v>1482</v>
      </c>
      <c r="K22" s="1251" t="s">
        <v>1483</v>
      </c>
      <c r="L22" s="1251" t="s">
        <v>1484</v>
      </c>
      <c r="M22" s="1251" t="s">
        <v>1483</v>
      </c>
      <c r="N22" s="1251" t="s">
        <v>1484</v>
      </c>
      <c r="O22" s="1251" t="s">
        <v>1483</v>
      </c>
      <c r="P22" s="1251" t="s">
        <v>1484</v>
      </c>
      <c r="Q22" s="1251" t="s">
        <v>1483</v>
      </c>
      <c r="R22" s="1251" t="s">
        <v>1484</v>
      </c>
      <c r="S22" s="1251" t="s">
        <v>1483</v>
      </c>
      <c r="T22" s="1251"/>
    </row>
    <row r="23" spans="2:20" s="1279" customFormat="1" ht="13" customHeight="1">
      <c r="B23" s="1245">
        <v>2</v>
      </c>
      <c r="C23" s="1280" t="s">
        <v>1545</v>
      </c>
      <c r="D23" s="1281" t="s">
        <v>70</v>
      </c>
      <c r="E23" s="1247" t="s">
        <v>518</v>
      </c>
      <c r="F23" s="1248">
        <v>257</v>
      </c>
      <c r="G23" s="1249" t="s">
        <v>1481</v>
      </c>
      <c r="H23" s="1278">
        <v>468</v>
      </c>
      <c r="I23" s="1228"/>
      <c r="J23" s="1251" t="s">
        <v>1482</v>
      </c>
      <c r="K23" s="1251" t="s">
        <v>1483</v>
      </c>
      <c r="L23" s="1251" t="s">
        <v>1484</v>
      </c>
      <c r="M23" s="1251" t="s">
        <v>1483</v>
      </c>
      <c r="N23" s="1251" t="s">
        <v>1484</v>
      </c>
      <c r="O23" s="1251" t="s">
        <v>1483</v>
      </c>
      <c r="P23" s="1251" t="s">
        <v>1546</v>
      </c>
      <c r="Q23" s="1251" t="s">
        <v>1547</v>
      </c>
      <c r="R23" s="1251" t="s">
        <v>1484</v>
      </c>
      <c r="S23" s="1251" t="s">
        <v>1483</v>
      </c>
      <c r="T23" s="1251"/>
    </row>
    <row r="24" spans="2:20" s="1279" customFormat="1" ht="13" customHeight="1">
      <c r="B24" s="1245">
        <v>3</v>
      </c>
      <c r="C24" s="1282" t="s">
        <v>1548</v>
      </c>
      <c r="D24" s="1283" t="s">
        <v>70</v>
      </c>
      <c r="E24" s="1247" t="s">
        <v>518</v>
      </c>
      <c r="F24" s="1248">
        <v>257</v>
      </c>
      <c r="G24" s="1249" t="s">
        <v>1481</v>
      </c>
      <c r="H24" s="1284">
        <v>439</v>
      </c>
      <c r="I24" s="1250"/>
      <c r="J24" s="1251" t="s">
        <v>1482</v>
      </c>
      <c r="K24" s="1251" t="s">
        <v>1483</v>
      </c>
      <c r="L24" s="1251" t="s">
        <v>1549</v>
      </c>
      <c r="M24" s="1251" t="s">
        <v>1550</v>
      </c>
      <c r="N24" s="1251" t="s">
        <v>1551</v>
      </c>
      <c r="O24" s="1251" t="s">
        <v>1552</v>
      </c>
      <c r="P24" s="1251" t="s">
        <v>1516</v>
      </c>
      <c r="Q24" s="1251" t="s">
        <v>1503</v>
      </c>
      <c r="R24" s="1251" t="s">
        <v>1484</v>
      </c>
      <c r="S24" s="1251" t="s">
        <v>1483</v>
      </c>
      <c r="T24" s="1251"/>
    </row>
    <row r="25" spans="2:20" s="1279" customFormat="1" ht="13" customHeight="1">
      <c r="B25" s="1245">
        <v>4</v>
      </c>
      <c r="C25" s="1285" t="s">
        <v>464</v>
      </c>
      <c r="D25" s="1255" t="s">
        <v>69</v>
      </c>
      <c r="E25" s="1256" t="s">
        <v>449</v>
      </c>
      <c r="F25" s="1257">
        <v>698</v>
      </c>
      <c r="G25" s="1254" t="s">
        <v>450</v>
      </c>
      <c r="H25" s="1255">
        <v>426</v>
      </c>
      <c r="I25" s="1250"/>
      <c r="J25" s="1259" t="s">
        <v>1482</v>
      </c>
      <c r="K25" s="1259" t="s">
        <v>1483</v>
      </c>
      <c r="L25" s="1259" t="s">
        <v>1484</v>
      </c>
      <c r="M25" s="1259" t="s">
        <v>1483</v>
      </c>
      <c r="N25" s="1259" t="s">
        <v>1553</v>
      </c>
      <c r="O25" s="1259" t="s">
        <v>1554</v>
      </c>
      <c r="P25" s="1259" t="s">
        <v>1555</v>
      </c>
      <c r="Q25" s="1259" t="s">
        <v>1556</v>
      </c>
      <c r="R25" s="1259" t="s">
        <v>1484</v>
      </c>
      <c r="S25" s="1259" t="s">
        <v>1483</v>
      </c>
      <c r="T25" s="1251"/>
    </row>
    <row r="26" spans="2:20">
      <c r="C26" s="1227"/>
      <c r="D26" s="1287"/>
      <c r="E26" s="1227"/>
      <c r="F26" s="1227"/>
      <c r="G26" s="1227"/>
      <c r="H26" s="1288"/>
      <c r="I26" s="1288"/>
      <c r="J26" s="1288"/>
      <c r="K26" s="1287"/>
      <c r="M26" s="1287"/>
      <c r="O26" s="1287"/>
      <c r="T26" s="1289"/>
    </row>
    <row r="27" spans="2:20" ht="19.5" customHeight="1"/>
    <row r="28" spans="2:20" s="1277" customFormat="1" ht="17" customHeight="1"/>
    <row r="29" spans="2:20" s="1293" customFormat="1"/>
    <row r="30" spans="2:20" s="1293" customFormat="1"/>
    <row r="31" spans="2:20" s="1293" customFormat="1"/>
    <row r="32" spans="2:20" s="1293" customFormat="1"/>
    <row r="33" spans="1:20" s="1293" customFormat="1"/>
    <row r="34" spans="1:20" s="1293" customFormat="1"/>
    <row r="35" spans="1:20">
      <c r="A35" s="1291"/>
      <c r="B35" s="1291"/>
      <c r="C35" s="1287"/>
      <c r="D35" s="1292"/>
      <c r="F35" s="1292"/>
      <c r="G35" s="1287"/>
      <c r="H35" s="1292"/>
      <c r="I35" s="1287"/>
      <c r="K35" s="1287"/>
      <c r="M35" s="1287"/>
      <c r="N35" s="1227"/>
      <c r="O35" s="1227"/>
      <c r="P35" s="1227"/>
      <c r="Q35" s="1227"/>
      <c r="R35" s="1227"/>
      <c r="S35" s="1227"/>
      <c r="T35" s="1227"/>
    </row>
    <row r="36" spans="1:20">
      <c r="A36" s="1291"/>
      <c r="B36" s="1291"/>
      <c r="C36" s="1287"/>
      <c r="D36" s="1292"/>
      <c r="F36" s="1292"/>
      <c r="G36" s="1287"/>
      <c r="H36" s="1292"/>
      <c r="I36" s="1287"/>
      <c r="K36" s="1287"/>
      <c r="M36" s="1287"/>
      <c r="N36" s="1227"/>
      <c r="O36" s="1227"/>
      <c r="P36" s="1227"/>
      <c r="Q36" s="1227"/>
      <c r="R36" s="1227"/>
      <c r="S36" s="1227"/>
      <c r="T36" s="1227"/>
    </row>
    <row r="37" spans="1:20" ht="12" customHeight="1"/>
    <row r="47" spans="1:20">
      <c r="C47" s="1294"/>
      <c r="D47" s="1295"/>
      <c r="E47" s="1288"/>
      <c r="F47" s="1288"/>
      <c r="G47" s="1296"/>
      <c r="H47" s="1296"/>
      <c r="I47" s="1296"/>
    </row>
    <row r="48" spans="1:20">
      <c r="C48" s="1227"/>
      <c r="D48" s="1287"/>
      <c r="E48" s="1227"/>
      <c r="F48" s="1227"/>
      <c r="G48" s="1227"/>
      <c r="H48" s="1288"/>
      <c r="I48" s="1288"/>
    </row>
    <row r="49" spans="3:9">
      <c r="C49" s="1227"/>
      <c r="D49" s="1287"/>
      <c r="E49" s="1227"/>
      <c r="F49" s="1227"/>
      <c r="G49" s="1227"/>
      <c r="H49" s="1288"/>
      <c r="I49" s="1288"/>
    </row>
    <row r="50" spans="3:9">
      <c r="C50" s="1227"/>
      <c r="D50" s="1287"/>
      <c r="E50" s="1227"/>
      <c r="F50" s="1227"/>
      <c r="G50" s="1227"/>
      <c r="H50" s="1288"/>
      <c r="I50" s="1288"/>
    </row>
    <row r="51" spans="3:9">
      <c r="C51" s="1227"/>
      <c r="D51" s="1287"/>
      <c r="E51" s="1227"/>
      <c r="F51" s="1227"/>
      <c r="G51" s="1227"/>
    </row>
  </sheetData>
  <mergeCells count="4">
    <mergeCell ref="B1:T1"/>
    <mergeCell ref="B2:T2"/>
    <mergeCell ref="F3:L3"/>
    <mergeCell ref="B5:T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80B08-4665-6F4C-8E05-FF5B914209A5}">
  <dimension ref="B2:W32"/>
  <sheetViews>
    <sheetView zoomScaleNormal="100" workbookViewId="0">
      <selection activeCell="J36" sqref="J36"/>
    </sheetView>
  </sheetViews>
  <sheetFormatPr baseColWidth="10" defaultRowHeight="16"/>
  <cols>
    <col min="1" max="1" width="1.125" style="34" customWidth="1"/>
    <col min="2" max="2" width="8.625" style="34" customWidth="1"/>
    <col min="3" max="3" width="18.25" style="34" bestFit="1" customWidth="1"/>
    <col min="4" max="4" width="8.625" style="34" customWidth="1"/>
    <col min="5" max="5" width="34.5" style="34" customWidth="1"/>
    <col min="6" max="6" width="8.625" style="34" customWidth="1"/>
    <col min="7" max="7" width="34.5" style="34" customWidth="1"/>
    <col min="8" max="8" width="10.125" style="34" customWidth="1"/>
    <col min="9" max="9" width="1.625" style="34" customWidth="1"/>
    <col min="10" max="10" width="8.625" style="34" customWidth="1"/>
    <col min="11" max="256" width="10.625" style="34"/>
    <col min="257" max="257" width="1.125" style="34" customWidth="1"/>
    <col min="258" max="258" width="8.625" style="34" customWidth="1"/>
    <col min="259" max="259" width="16.875" style="34" customWidth="1"/>
    <col min="260" max="260" width="8.625" style="34" customWidth="1"/>
    <col min="261" max="261" width="34.5" style="34" customWidth="1"/>
    <col min="262" max="262" width="8.625" style="34" customWidth="1"/>
    <col min="263" max="263" width="34.5" style="34" customWidth="1"/>
    <col min="264" max="264" width="10.125" style="34" customWidth="1"/>
    <col min="265" max="265" width="1.625" style="34" customWidth="1"/>
    <col min="266" max="266" width="8.625" style="34" customWidth="1"/>
    <col min="267" max="512" width="10.625" style="34"/>
    <col min="513" max="513" width="1.125" style="34" customWidth="1"/>
    <col min="514" max="514" width="8.625" style="34" customWidth="1"/>
    <col min="515" max="515" width="16.875" style="34" customWidth="1"/>
    <col min="516" max="516" width="8.625" style="34" customWidth="1"/>
    <col min="517" max="517" width="34.5" style="34" customWidth="1"/>
    <col min="518" max="518" width="8.625" style="34" customWidth="1"/>
    <col min="519" max="519" width="34.5" style="34" customWidth="1"/>
    <col min="520" max="520" width="10.125" style="34" customWidth="1"/>
    <col min="521" max="521" width="1.625" style="34" customWidth="1"/>
    <col min="522" max="522" width="8.625" style="34" customWidth="1"/>
    <col min="523" max="768" width="10.625" style="34"/>
    <col min="769" max="769" width="1.125" style="34" customWidth="1"/>
    <col min="770" max="770" width="8.625" style="34" customWidth="1"/>
    <col min="771" max="771" width="16.875" style="34" customWidth="1"/>
    <col min="772" max="772" width="8.625" style="34" customWidth="1"/>
    <col min="773" max="773" width="34.5" style="34" customWidth="1"/>
    <col min="774" max="774" width="8.625" style="34" customWidth="1"/>
    <col min="775" max="775" width="34.5" style="34" customWidth="1"/>
    <col min="776" max="776" width="10.125" style="34" customWidth="1"/>
    <col min="777" max="777" width="1.625" style="34" customWidth="1"/>
    <col min="778" max="778" width="8.625" style="34" customWidth="1"/>
    <col min="779" max="1024" width="10.625" style="34"/>
    <col min="1025" max="1025" width="1.125" style="34" customWidth="1"/>
    <col min="1026" max="1026" width="8.625" style="34" customWidth="1"/>
    <col min="1027" max="1027" width="16.875" style="34" customWidth="1"/>
    <col min="1028" max="1028" width="8.625" style="34" customWidth="1"/>
    <col min="1029" max="1029" width="34.5" style="34" customWidth="1"/>
    <col min="1030" max="1030" width="8.625" style="34" customWidth="1"/>
    <col min="1031" max="1031" width="34.5" style="34" customWidth="1"/>
    <col min="1032" max="1032" width="10.125" style="34" customWidth="1"/>
    <col min="1033" max="1033" width="1.625" style="34" customWidth="1"/>
    <col min="1034" max="1034" width="8.625" style="34" customWidth="1"/>
    <col min="1035" max="1280" width="10.625" style="34"/>
    <col min="1281" max="1281" width="1.125" style="34" customWidth="1"/>
    <col min="1282" max="1282" width="8.625" style="34" customWidth="1"/>
    <col min="1283" max="1283" width="16.875" style="34" customWidth="1"/>
    <col min="1284" max="1284" width="8.625" style="34" customWidth="1"/>
    <col min="1285" max="1285" width="34.5" style="34" customWidth="1"/>
    <col min="1286" max="1286" width="8.625" style="34" customWidth="1"/>
    <col min="1287" max="1287" width="34.5" style="34" customWidth="1"/>
    <col min="1288" max="1288" width="10.125" style="34" customWidth="1"/>
    <col min="1289" max="1289" width="1.625" style="34" customWidth="1"/>
    <col min="1290" max="1290" width="8.625" style="34" customWidth="1"/>
    <col min="1291" max="1536" width="10.625" style="34"/>
    <col min="1537" max="1537" width="1.125" style="34" customWidth="1"/>
    <col min="1538" max="1538" width="8.625" style="34" customWidth="1"/>
    <col min="1539" max="1539" width="16.875" style="34" customWidth="1"/>
    <col min="1540" max="1540" width="8.625" style="34" customWidth="1"/>
    <col min="1541" max="1541" width="34.5" style="34" customWidth="1"/>
    <col min="1542" max="1542" width="8.625" style="34" customWidth="1"/>
    <col min="1543" max="1543" width="34.5" style="34" customWidth="1"/>
    <col min="1544" max="1544" width="10.125" style="34" customWidth="1"/>
    <col min="1545" max="1545" width="1.625" style="34" customWidth="1"/>
    <col min="1546" max="1546" width="8.625" style="34" customWidth="1"/>
    <col min="1547" max="1792" width="10.625" style="34"/>
    <col min="1793" max="1793" width="1.125" style="34" customWidth="1"/>
    <col min="1794" max="1794" width="8.625" style="34" customWidth="1"/>
    <col min="1795" max="1795" width="16.875" style="34" customWidth="1"/>
    <col min="1796" max="1796" width="8.625" style="34" customWidth="1"/>
    <col min="1797" max="1797" width="34.5" style="34" customWidth="1"/>
    <col min="1798" max="1798" width="8.625" style="34" customWidth="1"/>
    <col min="1799" max="1799" width="34.5" style="34" customWidth="1"/>
    <col min="1800" max="1800" width="10.125" style="34" customWidth="1"/>
    <col min="1801" max="1801" width="1.625" style="34" customWidth="1"/>
    <col min="1802" max="1802" width="8.625" style="34" customWidth="1"/>
    <col min="1803" max="2048" width="10.625" style="34"/>
    <col min="2049" max="2049" width="1.125" style="34" customWidth="1"/>
    <col min="2050" max="2050" width="8.625" style="34" customWidth="1"/>
    <col min="2051" max="2051" width="16.875" style="34" customWidth="1"/>
    <col min="2052" max="2052" width="8.625" style="34" customWidth="1"/>
    <col min="2053" max="2053" width="34.5" style="34" customWidth="1"/>
    <col min="2054" max="2054" width="8.625" style="34" customWidth="1"/>
    <col min="2055" max="2055" width="34.5" style="34" customWidth="1"/>
    <col min="2056" max="2056" width="10.125" style="34" customWidth="1"/>
    <col min="2057" max="2057" width="1.625" style="34" customWidth="1"/>
    <col min="2058" max="2058" width="8.625" style="34" customWidth="1"/>
    <col min="2059" max="2304" width="10.625" style="34"/>
    <col min="2305" max="2305" width="1.125" style="34" customWidth="1"/>
    <col min="2306" max="2306" width="8.625" style="34" customWidth="1"/>
    <col min="2307" max="2307" width="16.875" style="34" customWidth="1"/>
    <col min="2308" max="2308" width="8.625" style="34" customWidth="1"/>
    <col min="2309" max="2309" width="34.5" style="34" customWidth="1"/>
    <col min="2310" max="2310" width="8.625" style="34" customWidth="1"/>
    <col min="2311" max="2311" width="34.5" style="34" customWidth="1"/>
    <col min="2312" max="2312" width="10.125" style="34" customWidth="1"/>
    <col min="2313" max="2313" width="1.625" style="34" customWidth="1"/>
    <col min="2314" max="2314" width="8.625" style="34" customWidth="1"/>
    <col min="2315" max="2560" width="10.625" style="34"/>
    <col min="2561" max="2561" width="1.125" style="34" customWidth="1"/>
    <col min="2562" max="2562" width="8.625" style="34" customWidth="1"/>
    <col min="2563" max="2563" width="16.875" style="34" customWidth="1"/>
    <col min="2564" max="2564" width="8.625" style="34" customWidth="1"/>
    <col min="2565" max="2565" width="34.5" style="34" customWidth="1"/>
    <col min="2566" max="2566" width="8.625" style="34" customWidth="1"/>
    <col min="2567" max="2567" width="34.5" style="34" customWidth="1"/>
    <col min="2568" max="2568" width="10.125" style="34" customWidth="1"/>
    <col min="2569" max="2569" width="1.625" style="34" customWidth="1"/>
    <col min="2570" max="2570" width="8.625" style="34" customWidth="1"/>
    <col min="2571" max="2816" width="10.625" style="34"/>
    <col min="2817" max="2817" width="1.125" style="34" customWidth="1"/>
    <col min="2818" max="2818" width="8.625" style="34" customWidth="1"/>
    <col min="2819" max="2819" width="16.875" style="34" customWidth="1"/>
    <col min="2820" max="2820" width="8.625" style="34" customWidth="1"/>
    <col min="2821" max="2821" width="34.5" style="34" customWidth="1"/>
    <col min="2822" max="2822" width="8.625" style="34" customWidth="1"/>
    <col min="2823" max="2823" width="34.5" style="34" customWidth="1"/>
    <col min="2824" max="2824" width="10.125" style="34" customWidth="1"/>
    <col min="2825" max="2825" width="1.625" style="34" customWidth="1"/>
    <col min="2826" max="2826" width="8.625" style="34" customWidth="1"/>
    <col min="2827" max="3072" width="10.625" style="34"/>
    <col min="3073" max="3073" width="1.125" style="34" customWidth="1"/>
    <col min="3074" max="3074" width="8.625" style="34" customWidth="1"/>
    <col min="3075" max="3075" width="16.875" style="34" customWidth="1"/>
    <col min="3076" max="3076" width="8.625" style="34" customWidth="1"/>
    <col min="3077" max="3077" width="34.5" style="34" customWidth="1"/>
    <col min="3078" max="3078" width="8.625" style="34" customWidth="1"/>
    <col min="3079" max="3079" width="34.5" style="34" customWidth="1"/>
    <col min="3080" max="3080" width="10.125" style="34" customWidth="1"/>
    <col min="3081" max="3081" width="1.625" style="34" customWidth="1"/>
    <col min="3082" max="3082" width="8.625" style="34" customWidth="1"/>
    <col min="3083" max="3328" width="10.625" style="34"/>
    <col min="3329" max="3329" width="1.125" style="34" customWidth="1"/>
    <col min="3330" max="3330" width="8.625" style="34" customWidth="1"/>
    <col min="3331" max="3331" width="16.875" style="34" customWidth="1"/>
    <col min="3332" max="3332" width="8.625" style="34" customWidth="1"/>
    <col min="3333" max="3333" width="34.5" style="34" customWidth="1"/>
    <col min="3334" max="3334" width="8.625" style="34" customWidth="1"/>
    <col min="3335" max="3335" width="34.5" style="34" customWidth="1"/>
    <col min="3336" max="3336" width="10.125" style="34" customWidth="1"/>
    <col min="3337" max="3337" width="1.625" style="34" customWidth="1"/>
    <col min="3338" max="3338" width="8.625" style="34" customWidth="1"/>
    <col min="3339" max="3584" width="10.625" style="34"/>
    <col min="3585" max="3585" width="1.125" style="34" customWidth="1"/>
    <col min="3586" max="3586" width="8.625" style="34" customWidth="1"/>
    <col min="3587" max="3587" width="16.875" style="34" customWidth="1"/>
    <col min="3588" max="3588" width="8.625" style="34" customWidth="1"/>
    <col min="3589" max="3589" width="34.5" style="34" customWidth="1"/>
    <col min="3590" max="3590" width="8.625" style="34" customWidth="1"/>
    <col min="3591" max="3591" width="34.5" style="34" customWidth="1"/>
    <col min="3592" max="3592" width="10.125" style="34" customWidth="1"/>
    <col min="3593" max="3593" width="1.625" style="34" customWidth="1"/>
    <col min="3594" max="3594" width="8.625" style="34" customWidth="1"/>
    <col min="3595" max="3840" width="10.625" style="34"/>
    <col min="3841" max="3841" width="1.125" style="34" customWidth="1"/>
    <col min="3842" max="3842" width="8.625" style="34" customWidth="1"/>
    <col min="3843" max="3843" width="16.875" style="34" customWidth="1"/>
    <col min="3844" max="3844" width="8.625" style="34" customWidth="1"/>
    <col min="3845" max="3845" width="34.5" style="34" customWidth="1"/>
    <col min="3846" max="3846" width="8.625" style="34" customWidth="1"/>
    <col min="3847" max="3847" width="34.5" style="34" customWidth="1"/>
    <col min="3848" max="3848" width="10.125" style="34" customWidth="1"/>
    <col min="3849" max="3849" width="1.625" style="34" customWidth="1"/>
    <col min="3850" max="3850" width="8.625" style="34" customWidth="1"/>
    <col min="3851" max="4096" width="10.625" style="34"/>
    <col min="4097" max="4097" width="1.125" style="34" customWidth="1"/>
    <col min="4098" max="4098" width="8.625" style="34" customWidth="1"/>
    <col min="4099" max="4099" width="16.875" style="34" customWidth="1"/>
    <col min="4100" max="4100" width="8.625" style="34" customWidth="1"/>
    <col min="4101" max="4101" width="34.5" style="34" customWidth="1"/>
    <col min="4102" max="4102" width="8.625" style="34" customWidth="1"/>
    <col min="4103" max="4103" width="34.5" style="34" customWidth="1"/>
    <col min="4104" max="4104" width="10.125" style="34" customWidth="1"/>
    <col min="4105" max="4105" width="1.625" style="34" customWidth="1"/>
    <col min="4106" max="4106" width="8.625" style="34" customWidth="1"/>
    <col min="4107" max="4352" width="10.625" style="34"/>
    <col min="4353" max="4353" width="1.125" style="34" customWidth="1"/>
    <col min="4354" max="4354" width="8.625" style="34" customWidth="1"/>
    <col min="4355" max="4355" width="16.875" style="34" customWidth="1"/>
    <col min="4356" max="4356" width="8.625" style="34" customWidth="1"/>
    <col min="4357" max="4357" width="34.5" style="34" customWidth="1"/>
    <col min="4358" max="4358" width="8.625" style="34" customWidth="1"/>
    <col min="4359" max="4359" width="34.5" style="34" customWidth="1"/>
    <col min="4360" max="4360" width="10.125" style="34" customWidth="1"/>
    <col min="4361" max="4361" width="1.625" style="34" customWidth="1"/>
    <col min="4362" max="4362" width="8.625" style="34" customWidth="1"/>
    <col min="4363" max="4608" width="10.625" style="34"/>
    <col min="4609" max="4609" width="1.125" style="34" customWidth="1"/>
    <col min="4610" max="4610" width="8.625" style="34" customWidth="1"/>
    <col min="4611" max="4611" width="16.875" style="34" customWidth="1"/>
    <col min="4612" max="4612" width="8.625" style="34" customWidth="1"/>
    <col min="4613" max="4613" width="34.5" style="34" customWidth="1"/>
    <col min="4614" max="4614" width="8.625" style="34" customWidth="1"/>
    <col min="4615" max="4615" width="34.5" style="34" customWidth="1"/>
    <col min="4616" max="4616" width="10.125" style="34" customWidth="1"/>
    <col min="4617" max="4617" width="1.625" style="34" customWidth="1"/>
    <col min="4618" max="4618" width="8.625" style="34" customWidth="1"/>
    <col min="4619" max="4864" width="10.625" style="34"/>
    <col min="4865" max="4865" width="1.125" style="34" customWidth="1"/>
    <col min="4866" max="4866" width="8.625" style="34" customWidth="1"/>
    <col min="4867" max="4867" width="16.875" style="34" customWidth="1"/>
    <col min="4868" max="4868" width="8.625" style="34" customWidth="1"/>
    <col min="4869" max="4869" width="34.5" style="34" customWidth="1"/>
    <col min="4870" max="4870" width="8.625" style="34" customWidth="1"/>
    <col min="4871" max="4871" width="34.5" style="34" customWidth="1"/>
    <col min="4872" max="4872" width="10.125" style="34" customWidth="1"/>
    <col min="4873" max="4873" width="1.625" style="34" customWidth="1"/>
    <col min="4874" max="4874" width="8.625" style="34" customWidth="1"/>
    <col min="4875" max="5120" width="10.625" style="34"/>
    <col min="5121" max="5121" width="1.125" style="34" customWidth="1"/>
    <col min="5122" max="5122" width="8.625" style="34" customWidth="1"/>
    <col min="5123" max="5123" width="16.875" style="34" customWidth="1"/>
    <col min="5124" max="5124" width="8.625" style="34" customWidth="1"/>
    <col min="5125" max="5125" width="34.5" style="34" customWidth="1"/>
    <col min="5126" max="5126" width="8.625" style="34" customWidth="1"/>
    <col min="5127" max="5127" width="34.5" style="34" customWidth="1"/>
    <col min="5128" max="5128" width="10.125" style="34" customWidth="1"/>
    <col min="5129" max="5129" width="1.625" style="34" customWidth="1"/>
    <col min="5130" max="5130" width="8.625" style="34" customWidth="1"/>
    <col min="5131" max="5376" width="10.625" style="34"/>
    <col min="5377" max="5377" width="1.125" style="34" customWidth="1"/>
    <col min="5378" max="5378" width="8.625" style="34" customWidth="1"/>
    <col min="5379" max="5379" width="16.875" style="34" customWidth="1"/>
    <col min="5380" max="5380" width="8.625" style="34" customWidth="1"/>
    <col min="5381" max="5381" width="34.5" style="34" customWidth="1"/>
    <col min="5382" max="5382" width="8.625" style="34" customWidth="1"/>
    <col min="5383" max="5383" width="34.5" style="34" customWidth="1"/>
    <col min="5384" max="5384" width="10.125" style="34" customWidth="1"/>
    <col min="5385" max="5385" width="1.625" style="34" customWidth="1"/>
    <col min="5386" max="5386" width="8.625" style="34" customWidth="1"/>
    <col min="5387" max="5632" width="10.625" style="34"/>
    <col min="5633" max="5633" width="1.125" style="34" customWidth="1"/>
    <col min="5634" max="5634" width="8.625" style="34" customWidth="1"/>
    <col min="5635" max="5635" width="16.875" style="34" customWidth="1"/>
    <col min="5636" max="5636" width="8.625" style="34" customWidth="1"/>
    <col min="5637" max="5637" width="34.5" style="34" customWidth="1"/>
    <col min="5638" max="5638" width="8.625" style="34" customWidth="1"/>
    <col min="5639" max="5639" width="34.5" style="34" customWidth="1"/>
    <col min="5640" max="5640" width="10.125" style="34" customWidth="1"/>
    <col min="5641" max="5641" width="1.625" style="34" customWidth="1"/>
    <col min="5642" max="5642" width="8.625" style="34" customWidth="1"/>
    <col min="5643" max="5888" width="10.625" style="34"/>
    <col min="5889" max="5889" width="1.125" style="34" customWidth="1"/>
    <col min="5890" max="5890" width="8.625" style="34" customWidth="1"/>
    <col min="5891" max="5891" width="16.875" style="34" customWidth="1"/>
    <col min="5892" max="5892" width="8.625" style="34" customWidth="1"/>
    <col min="5893" max="5893" width="34.5" style="34" customWidth="1"/>
    <col min="5894" max="5894" width="8.625" style="34" customWidth="1"/>
    <col min="5895" max="5895" width="34.5" style="34" customWidth="1"/>
    <col min="5896" max="5896" width="10.125" style="34" customWidth="1"/>
    <col min="5897" max="5897" width="1.625" style="34" customWidth="1"/>
    <col min="5898" max="5898" width="8.625" style="34" customWidth="1"/>
    <col min="5899" max="6144" width="10.625" style="34"/>
    <col min="6145" max="6145" width="1.125" style="34" customWidth="1"/>
    <col min="6146" max="6146" width="8.625" style="34" customWidth="1"/>
    <col min="6147" max="6147" width="16.875" style="34" customWidth="1"/>
    <col min="6148" max="6148" width="8.625" style="34" customWidth="1"/>
    <col min="6149" max="6149" width="34.5" style="34" customWidth="1"/>
    <col min="6150" max="6150" width="8.625" style="34" customWidth="1"/>
    <col min="6151" max="6151" width="34.5" style="34" customWidth="1"/>
    <col min="6152" max="6152" width="10.125" style="34" customWidth="1"/>
    <col min="6153" max="6153" width="1.625" style="34" customWidth="1"/>
    <col min="6154" max="6154" width="8.625" style="34" customWidth="1"/>
    <col min="6155" max="6400" width="10.625" style="34"/>
    <col min="6401" max="6401" width="1.125" style="34" customWidth="1"/>
    <col min="6402" max="6402" width="8.625" style="34" customWidth="1"/>
    <col min="6403" max="6403" width="16.875" style="34" customWidth="1"/>
    <col min="6404" max="6404" width="8.625" style="34" customWidth="1"/>
    <col min="6405" max="6405" width="34.5" style="34" customWidth="1"/>
    <col min="6406" max="6406" width="8.625" style="34" customWidth="1"/>
    <col min="6407" max="6407" width="34.5" style="34" customWidth="1"/>
    <col min="6408" max="6408" width="10.125" style="34" customWidth="1"/>
    <col min="6409" max="6409" width="1.625" style="34" customWidth="1"/>
    <col min="6410" max="6410" width="8.625" style="34" customWidth="1"/>
    <col min="6411" max="6656" width="10.625" style="34"/>
    <col min="6657" max="6657" width="1.125" style="34" customWidth="1"/>
    <col min="6658" max="6658" width="8.625" style="34" customWidth="1"/>
    <col min="6659" max="6659" width="16.875" style="34" customWidth="1"/>
    <col min="6660" max="6660" width="8.625" style="34" customWidth="1"/>
    <col min="6661" max="6661" width="34.5" style="34" customWidth="1"/>
    <col min="6662" max="6662" width="8.625" style="34" customWidth="1"/>
    <col min="6663" max="6663" width="34.5" style="34" customWidth="1"/>
    <col min="6664" max="6664" width="10.125" style="34" customWidth="1"/>
    <col min="6665" max="6665" width="1.625" style="34" customWidth="1"/>
    <col min="6666" max="6666" width="8.625" style="34" customWidth="1"/>
    <col min="6667" max="6912" width="10.625" style="34"/>
    <col min="6913" max="6913" width="1.125" style="34" customWidth="1"/>
    <col min="6914" max="6914" width="8.625" style="34" customWidth="1"/>
    <col min="6915" max="6915" width="16.875" style="34" customWidth="1"/>
    <col min="6916" max="6916" width="8.625" style="34" customWidth="1"/>
    <col min="6917" max="6917" width="34.5" style="34" customWidth="1"/>
    <col min="6918" max="6918" width="8.625" style="34" customWidth="1"/>
    <col min="6919" max="6919" width="34.5" style="34" customWidth="1"/>
    <col min="6920" max="6920" width="10.125" style="34" customWidth="1"/>
    <col min="6921" max="6921" width="1.625" style="34" customWidth="1"/>
    <col min="6922" max="6922" width="8.625" style="34" customWidth="1"/>
    <col min="6923" max="7168" width="10.625" style="34"/>
    <col min="7169" max="7169" width="1.125" style="34" customWidth="1"/>
    <col min="7170" max="7170" width="8.625" style="34" customWidth="1"/>
    <col min="7171" max="7171" width="16.875" style="34" customWidth="1"/>
    <col min="7172" max="7172" width="8.625" style="34" customWidth="1"/>
    <col min="7173" max="7173" width="34.5" style="34" customWidth="1"/>
    <col min="7174" max="7174" width="8.625" style="34" customWidth="1"/>
    <col min="7175" max="7175" width="34.5" style="34" customWidth="1"/>
    <col min="7176" max="7176" width="10.125" style="34" customWidth="1"/>
    <col min="7177" max="7177" width="1.625" style="34" customWidth="1"/>
    <col min="7178" max="7178" width="8.625" style="34" customWidth="1"/>
    <col min="7179" max="7424" width="10.625" style="34"/>
    <col min="7425" max="7425" width="1.125" style="34" customWidth="1"/>
    <col min="7426" max="7426" width="8.625" style="34" customWidth="1"/>
    <col min="7427" max="7427" width="16.875" style="34" customWidth="1"/>
    <col min="7428" max="7428" width="8.625" style="34" customWidth="1"/>
    <col min="7429" max="7429" width="34.5" style="34" customWidth="1"/>
    <col min="7430" max="7430" width="8.625" style="34" customWidth="1"/>
    <col min="7431" max="7431" width="34.5" style="34" customWidth="1"/>
    <col min="7432" max="7432" width="10.125" style="34" customWidth="1"/>
    <col min="7433" max="7433" width="1.625" style="34" customWidth="1"/>
    <col min="7434" max="7434" width="8.625" style="34" customWidth="1"/>
    <col min="7435" max="7680" width="10.625" style="34"/>
    <col min="7681" max="7681" width="1.125" style="34" customWidth="1"/>
    <col min="7682" max="7682" width="8.625" style="34" customWidth="1"/>
    <col min="7683" max="7683" width="16.875" style="34" customWidth="1"/>
    <col min="7684" max="7684" width="8.625" style="34" customWidth="1"/>
    <col min="7685" max="7685" width="34.5" style="34" customWidth="1"/>
    <col min="7686" max="7686" width="8.625" style="34" customWidth="1"/>
    <col min="7687" max="7687" width="34.5" style="34" customWidth="1"/>
    <col min="7688" max="7688" width="10.125" style="34" customWidth="1"/>
    <col min="7689" max="7689" width="1.625" style="34" customWidth="1"/>
    <col min="7690" max="7690" width="8.625" style="34" customWidth="1"/>
    <col min="7691" max="7936" width="10.625" style="34"/>
    <col min="7937" max="7937" width="1.125" style="34" customWidth="1"/>
    <col min="7938" max="7938" width="8.625" style="34" customWidth="1"/>
    <col min="7939" max="7939" width="16.875" style="34" customWidth="1"/>
    <col min="7940" max="7940" width="8.625" style="34" customWidth="1"/>
    <col min="7941" max="7941" width="34.5" style="34" customWidth="1"/>
    <col min="7942" max="7942" width="8.625" style="34" customWidth="1"/>
    <col min="7943" max="7943" width="34.5" style="34" customWidth="1"/>
    <col min="7944" max="7944" width="10.125" style="34" customWidth="1"/>
    <col min="7945" max="7945" width="1.625" style="34" customWidth="1"/>
    <col min="7946" max="7946" width="8.625" style="34" customWidth="1"/>
    <col min="7947" max="8192" width="10.625" style="34"/>
    <col min="8193" max="8193" width="1.125" style="34" customWidth="1"/>
    <col min="8194" max="8194" width="8.625" style="34" customWidth="1"/>
    <col min="8195" max="8195" width="16.875" style="34" customWidth="1"/>
    <col min="8196" max="8196" width="8.625" style="34" customWidth="1"/>
    <col min="8197" max="8197" width="34.5" style="34" customWidth="1"/>
    <col min="8198" max="8198" width="8.625" style="34" customWidth="1"/>
    <col min="8199" max="8199" width="34.5" style="34" customWidth="1"/>
    <col min="8200" max="8200" width="10.125" style="34" customWidth="1"/>
    <col min="8201" max="8201" width="1.625" style="34" customWidth="1"/>
    <col min="8202" max="8202" width="8.625" style="34" customWidth="1"/>
    <col min="8203" max="8448" width="10.625" style="34"/>
    <col min="8449" max="8449" width="1.125" style="34" customWidth="1"/>
    <col min="8450" max="8450" width="8.625" style="34" customWidth="1"/>
    <col min="8451" max="8451" width="16.875" style="34" customWidth="1"/>
    <col min="8452" max="8452" width="8.625" style="34" customWidth="1"/>
    <col min="8453" max="8453" width="34.5" style="34" customWidth="1"/>
    <col min="8454" max="8454" width="8.625" style="34" customWidth="1"/>
    <col min="8455" max="8455" width="34.5" style="34" customWidth="1"/>
    <col min="8456" max="8456" width="10.125" style="34" customWidth="1"/>
    <col min="8457" max="8457" width="1.625" style="34" customWidth="1"/>
    <col min="8458" max="8458" width="8.625" style="34" customWidth="1"/>
    <col min="8459" max="8704" width="10.625" style="34"/>
    <col min="8705" max="8705" width="1.125" style="34" customWidth="1"/>
    <col min="8706" max="8706" width="8.625" style="34" customWidth="1"/>
    <col min="8707" max="8707" width="16.875" style="34" customWidth="1"/>
    <col min="8708" max="8708" width="8.625" style="34" customWidth="1"/>
    <col min="8709" max="8709" width="34.5" style="34" customWidth="1"/>
    <col min="8710" max="8710" width="8.625" style="34" customWidth="1"/>
    <col min="8711" max="8711" width="34.5" style="34" customWidth="1"/>
    <col min="8712" max="8712" width="10.125" style="34" customWidth="1"/>
    <col min="8713" max="8713" width="1.625" style="34" customWidth="1"/>
    <col min="8714" max="8714" width="8.625" style="34" customWidth="1"/>
    <col min="8715" max="8960" width="10.625" style="34"/>
    <col min="8961" max="8961" width="1.125" style="34" customWidth="1"/>
    <col min="8962" max="8962" width="8.625" style="34" customWidth="1"/>
    <col min="8963" max="8963" width="16.875" style="34" customWidth="1"/>
    <col min="8964" max="8964" width="8.625" style="34" customWidth="1"/>
    <col min="8965" max="8965" width="34.5" style="34" customWidth="1"/>
    <col min="8966" max="8966" width="8.625" style="34" customWidth="1"/>
    <col min="8967" max="8967" width="34.5" style="34" customWidth="1"/>
    <col min="8968" max="8968" width="10.125" style="34" customWidth="1"/>
    <col min="8969" max="8969" width="1.625" style="34" customWidth="1"/>
    <col min="8970" max="8970" width="8.625" style="34" customWidth="1"/>
    <col min="8971" max="9216" width="10.625" style="34"/>
    <col min="9217" max="9217" width="1.125" style="34" customWidth="1"/>
    <col min="9218" max="9218" width="8.625" style="34" customWidth="1"/>
    <col min="9219" max="9219" width="16.875" style="34" customWidth="1"/>
    <col min="9220" max="9220" width="8.625" style="34" customWidth="1"/>
    <col min="9221" max="9221" width="34.5" style="34" customWidth="1"/>
    <col min="9222" max="9222" width="8.625" style="34" customWidth="1"/>
    <col min="9223" max="9223" width="34.5" style="34" customWidth="1"/>
    <col min="9224" max="9224" width="10.125" style="34" customWidth="1"/>
    <col min="9225" max="9225" width="1.625" style="34" customWidth="1"/>
    <col min="9226" max="9226" width="8.625" style="34" customWidth="1"/>
    <col min="9227" max="9472" width="10.625" style="34"/>
    <col min="9473" max="9473" width="1.125" style="34" customWidth="1"/>
    <col min="9474" max="9474" width="8.625" style="34" customWidth="1"/>
    <col min="9475" max="9475" width="16.875" style="34" customWidth="1"/>
    <col min="9476" max="9476" width="8.625" style="34" customWidth="1"/>
    <col min="9477" max="9477" width="34.5" style="34" customWidth="1"/>
    <col min="9478" max="9478" width="8.625" style="34" customWidth="1"/>
    <col min="9479" max="9479" width="34.5" style="34" customWidth="1"/>
    <col min="9480" max="9480" width="10.125" style="34" customWidth="1"/>
    <col min="9481" max="9481" width="1.625" style="34" customWidth="1"/>
    <col min="9482" max="9482" width="8.625" style="34" customWidth="1"/>
    <col min="9483" max="9728" width="10.625" style="34"/>
    <col min="9729" max="9729" width="1.125" style="34" customWidth="1"/>
    <col min="9730" max="9730" width="8.625" style="34" customWidth="1"/>
    <col min="9731" max="9731" width="16.875" style="34" customWidth="1"/>
    <col min="9732" max="9732" width="8.625" style="34" customWidth="1"/>
    <col min="9733" max="9733" width="34.5" style="34" customWidth="1"/>
    <col min="9734" max="9734" width="8.625" style="34" customWidth="1"/>
    <col min="9735" max="9735" width="34.5" style="34" customWidth="1"/>
    <col min="9736" max="9736" width="10.125" style="34" customWidth="1"/>
    <col min="9737" max="9737" width="1.625" style="34" customWidth="1"/>
    <col min="9738" max="9738" width="8.625" style="34" customWidth="1"/>
    <col min="9739" max="9984" width="10.625" style="34"/>
    <col min="9985" max="9985" width="1.125" style="34" customWidth="1"/>
    <col min="9986" max="9986" width="8.625" style="34" customWidth="1"/>
    <col min="9987" max="9987" width="16.875" style="34" customWidth="1"/>
    <col min="9988" max="9988" width="8.625" style="34" customWidth="1"/>
    <col min="9989" max="9989" width="34.5" style="34" customWidth="1"/>
    <col min="9990" max="9990" width="8.625" style="34" customWidth="1"/>
    <col min="9991" max="9991" width="34.5" style="34" customWidth="1"/>
    <col min="9992" max="9992" width="10.125" style="34" customWidth="1"/>
    <col min="9993" max="9993" width="1.625" style="34" customWidth="1"/>
    <col min="9994" max="9994" width="8.625" style="34" customWidth="1"/>
    <col min="9995" max="10240" width="10.625" style="34"/>
    <col min="10241" max="10241" width="1.125" style="34" customWidth="1"/>
    <col min="10242" max="10242" width="8.625" style="34" customWidth="1"/>
    <col min="10243" max="10243" width="16.875" style="34" customWidth="1"/>
    <col min="10244" max="10244" width="8.625" style="34" customWidth="1"/>
    <col min="10245" max="10245" width="34.5" style="34" customWidth="1"/>
    <col min="10246" max="10246" width="8.625" style="34" customWidth="1"/>
    <col min="10247" max="10247" width="34.5" style="34" customWidth="1"/>
    <col min="10248" max="10248" width="10.125" style="34" customWidth="1"/>
    <col min="10249" max="10249" width="1.625" style="34" customWidth="1"/>
    <col min="10250" max="10250" width="8.625" style="34" customWidth="1"/>
    <col min="10251" max="10496" width="10.625" style="34"/>
    <col min="10497" max="10497" width="1.125" style="34" customWidth="1"/>
    <col min="10498" max="10498" width="8.625" style="34" customWidth="1"/>
    <col min="10499" max="10499" width="16.875" style="34" customWidth="1"/>
    <col min="10500" max="10500" width="8.625" style="34" customWidth="1"/>
    <col min="10501" max="10501" width="34.5" style="34" customWidth="1"/>
    <col min="10502" max="10502" width="8.625" style="34" customWidth="1"/>
    <col min="10503" max="10503" width="34.5" style="34" customWidth="1"/>
    <col min="10504" max="10504" width="10.125" style="34" customWidth="1"/>
    <col min="10505" max="10505" width="1.625" style="34" customWidth="1"/>
    <col min="10506" max="10506" width="8.625" style="34" customWidth="1"/>
    <col min="10507" max="10752" width="10.625" style="34"/>
    <col min="10753" max="10753" width="1.125" style="34" customWidth="1"/>
    <col min="10754" max="10754" width="8.625" style="34" customWidth="1"/>
    <col min="10755" max="10755" width="16.875" style="34" customWidth="1"/>
    <col min="10756" max="10756" width="8.625" style="34" customWidth="1"/>
    <col min="10757" max="10757" width="34.5" style="34" customWidth="1"/>
    <col min="10758" max="10758" width="8.625" style="34" customWidth="1"/>
    <col min="10759" max="10759" width="34.5" style="34" customWidth="1"/>
    <col min="10760" max="10760" width="10.125" style="34" customWidth="1"/>
    <col min="10761" max="10761" width="1.625" style="34" customWidth="1"/>
    <col min="10762" max="10762" width="8.625" style="34" customWidth="1"/>
    <col min="10763" max="11008" width="10.625" style="34"/>
    <col min="11009" max="11009" width="1.125" style="34" customWidth="1"/>
    <col min="11010" max="11010" width="8.625" style="34" customWidth="1"/>
    <col min="11011" max="11011" width="16.875" style="34" customWidth="1"/>
    <col min="11012" max="11012" width="8.625" style="34" customWidth="1"/>
    <col min="11013" max="11013" width="34.5" style="34" customWidth="1"/>
    <col min="11014" max="11014" width="8.625" style="34" customWidth="1"/>
    <col min="11015" max="11015" width="34.5" style="34" customWidth="1"/>
    <col min="11016" max="11016" width="10.125" style="34" customWidth="1"/>
    <col min="11017" max="11017" width="1.625" style="34" customWidth="1"/>
    <col min="11018" max="11018" width="8.625" style="34" customWidth="1"/>
    <col min="11019" max="11264" width="10.625" style="34"/>
    <col min="11265" max="11265" width="1.125" style="34" customWidth="1"/>
    <col min="11266" max="11266" width="8.625" style="34" customWidth="1"/>
    <col min="11267" max="11267" width="16.875" style="34" customWidth="1"/>
    <col min="11268" max="11268" width="8.625" style="34" customWidth="1"/>
    <col min="11269" max="11269" width="34.5" style="34" customWidth="1"/>
    <col min="11270" max="11270" width="8.625" style="34" customWidth="1"/>
    <col min="11271" max="11271" width="34.5" style="34" customWidth="1"/>
    <col min="11272" max="11272" width="10.125" style="34" customWidth="1"/>
    <col min="11273" max="11273" width="1.625" style="34" customWidth="1"/>
    <col min="11274" max="11274" width="8.625" style="34" customWidth="1"/>
    <col min="11275" max="11520" width="10.625" style="34"/>
    <col min="11521" max="11521" width="1.125" style="34" customWidth="1"/>
    <col min="11522" max="11522" width="8.625" style="34" customWidth="1"/>
    <col min="11523" max="11523" width="16.875" style="34" customWidth="1"/>
    <col min="11524" max="11524" width="8.625" style="34" customWidth="1"/>
    <col min="11525" max="11525" width="34.5" style="34" customWidth="1"/>
    <col min="11526" max="11526" width="8.625" style="34" customWidth="1"/>
    <col min="11527" max="11527" width="34.5" style="34" customWidth="1"/>
    <col min="11528" max="11528" width="10.125" style="34" customWidth="1"/>
    <col min="11529" max="11529" width="1.625" style="34" customWidth="1"/>
    <col min="11530" max="11530" width="8.625" style="34" customWidth="1"/>
    <col min="11531" max="11776" width="10.625" style="34"/>
    <col min="11777" max="11777" width="1.125" style="34" customWidth="1"/>
    <col min="11778" max="11778" width="8.625" style="34" customWidth="1"/>
    <col min="11779" max="11779" width="16.875" style="34" customWidth="1"/>
    <col min="11780" max="11780" width="8.625" style="34" customWidth="1"/>
    <col min="11781" max="11781" width="34.5" style="34" customWidth="1"/>
    <col min="11782" max="11782" width="8.625" style="34" customWidth="1"/>
    <col min="11783" max="11783" width="34.5" style="34" customWidth="1"/>
    <col min="11784" max="11784" width="10.125" style="34" customWidth="1"/>
    <col min="11785" max="11785" width="1.625" style="34" customWidth="1"/>
    <col min="11786" max="11786" width="8.625" style="34" customWidth="1"/>
    <col min="11787" max="12032" width="10.625" style="34"/>
    <col min="12033" max="12033" width="1.125" style="34" customWidth="1"/>
    <col min="12034" max="12034" width="8.625" style="34" customWidth="1"/>
    <col min="12035" max="12035" width="16.875" style="34" customWidth="1"/>
    <col min="12036" max="12036" width="8.625" style="34" customWidth="1"/>
    <col min="12037" max="12037" width="34.5" style="34" customWidth="1"/>
    <col min="12038" max="12038" width="8.625" style="34" customWidth="1"/>
    <col min="12039" max="12039" width="34.5" style="34" customWidth="1"/>
    <col min="12040" max="12040" width="10.125" style="34" customWidth="1"/>
    <col min="12041" max="12041" width="1.625" style="34" customWidth="1"/>
    <col min="12042" max="12042" width="8.625" style="34" customWidth="1"/>
    <col min="12043" max="12288" width="10.625" style="34"/>
    <col min="12289" max="12289" width="1.125" style="34" customWidth="1"/>
    <col min="12290" max="12290" width="8.625" style="34" customWidth="1"/>
    <col min="12291" max="12291" width="16.875" style="34" customWidth="1"/>
    <col min="12292" max="12292" width="8.625" style="34" customWidth="1"/>
    <col min="12293" max="12293" width="34.5" style="34" customWidth="1"/>
    <col min="12294" max="12294" width="8.625" style="34" customWidth="1"/>
    <col min="12295" max="12295" width="34.5" style="34" customWidth="1"/>
    <col min="12296" max="12296" width="10.125" style="34" customWidth="1"/>
    <col min="12297" max="12297" width="1.625" style="34" customWidth="1"/>
    <col min="12298" max="12298" width="8.625" style="34" customWidth="1"/>
    <col min="12299" max="12544" width="10.625" style="34"/>
    <col min="12545" max="12545" width="1.125" style="34" customWidth="1"/>
    <col min="12546" max="12546" width="8.625" style="34" customWidth="1"/>
    <col min="12547" max="12547" width="16.875" style="34" customWidth="1"/>
    <col min="12548" max="12548" width="8.625" style="34" customWidth="1"/>
    <col min="12549" max="12549" width="34.5" style="34" customWidth="1"/>
    <col min="12550" max="12550" width="8.625" style="34" customWidth="1"/>
    <col min="12551" max="12551" width="34.5" style="34" customWidth="1"/>
    <col min="12552" max="12552" width="10.125" style="34" customWidth="1"/>
    <col min="12553" max="12553" width="1.625" style="34" customWidth="1"/>
    <col min="12554" max="12554" width="8.625" style="34" customWidth="1"/>
    <col min="12555" max="12800" width="10.625" style="34"/>
    <col min="12801" max="12801" width="1.125" style="34" customWidth="1"/>
    <col min="12802" max="12802" width="8.625" style="34" customWidth="1"/>
    <col min="12803" max="12803" width="16.875" style="34" customWidth="1"/>
    <col min="12804" max="12804" width="8.625" style="34" customWidth="1"/>
    <col min="12805" max="12805" width="34.5" style="34" customWidth="1"/>
    <col min="12806" max="12806" width="8.625" style="34" customWidth="1"/>
    <col min="12807" max="12807" width="34.5" style="34" customWidth="1"/>
    <col min="12808" max="12808" width="10.125" style="34" customWidth="1"/>
    <col min="12809" max="12809" width="1.625" style="34" customWidth="1"/>
    <col min="12810" max="12810" width="8.625" style="34" customWidth="1"/>
    <col min="12811" max="13056" width="10.625" style="34"/>
    <col min="13057" max="13057" width="1.125" style="34" customWidth="1"/>
    <col min="13058" max="13058" width="8.625" style="34" customWidth="1"/>
    <col min="13059" max="13059" width="16.875" style="34" customWidth="1"/>
    <col min="13060" max="13060" width="8.625" style="34" customWidth="1"/>
    <col min="13061" max="13061" width="34.5" style="34" customWidth="1"/>
    <col min="13062" max="13062" width="8.625" style="34" customWidth="1"/>
    <col min="13063" max="13063" width="34.5" style="34" customWidth="1"/>
    <col min="13064" max="13064" width="10.125" style="34" customWidth="1"/>
    <col min="13065" max="13065" width="1.625" style="34" customWidth="1"/>
    <col min="13066" max="13066" width="8.625" style="34" customWidth="1"/>
    <col min="13067" max="13312" width="10.625" style="34"/>
    <col min="13313" max="13313" width="1.125" style="34" customWidth="1"/>
    <col min="13314" max="13314" width="8.625" style="34" customWidth="1"/>
    <col min="13315" max="13315" width="16.875" style="34" customWidth="1"/>
    <col min="13316" max="13316" width="8.625" style="34" customWidth="1"/>
    <col min="13317" max="13317" width="34.5" style="34" customWidth="1"/>
    <col min="13318" max="13318" width="8.625" style="34" customWidth="1"/>
    <col min="13319" max="13319" width="34.5" style="34" customWidth="1"/>
    <col min="13320" max="13320" width="10.125" style="34" customWidth="1"/>
    <col min="13321" max="13321" width="1.625" style="34" customWidth="1"/>
    <col min="13322" max="13322" width="8.625" style="34" customWidth="1"/>
    <col min="13323" max="13568" width="10.625" style="34"/>
    <col min="13569" max="13569" width="1.125" style="34" customWidth="1"/>
    <col min="13570" max="13570" width="8.625" style="34" customWidth="1"/>
    <col min="13571" max="13571" width="16.875" style="34" customWidth="1"/>
    <col min="13572" max="13572" width="8.625" style="34" customWidth="1"/>
    <col min="13573" max="13573" width="34.5" style="34" customWidth="1"/>
    <col min="13574" max="13574" width="8.625" style="34" customWidth="1"/>
    <col min="13575" max="13575" width="34.5" style="34" customWidth="1"/>
    <col min="13576" max="13576" width="10.125" style="34" customWidth="1"/>
    <col min="13577" max="13577" width="1.625" style="34" customWidth="1"/>
    <col min="13578" max="13578" width="8.625" style="34" customWidth="1"/>
    <col min="13579" max="13824" width="10.625" style="34"/>
    <col min="13825" max="13825" width="1.125" style="34" customWidth="1"/>
    <col min="13826" max="13826" width="8.625" style="34" customWidth="1"/>
    <col min="13827" max="13827" width="16.875" style="34" customWidth="1"/>
    <col min="13828" max="13828" width="8.625" style="34" customWidth="1"/>
    <col min="13829" max="13829" width="34.5" style="34" customWidth="1"/>
    <col min="13830" max="13830" width="8.625" style="34" customWidth="1"/>
    <col min="13831" max="13831" width="34.5" style="34" customWidth="1"/>
    <col min="13832" max="13832" width="10.125" style="34" customWidth="1"/>
    <col min="13833" max="13833" width="1.625" style="34" customWidth="1"/>
    <col min="13834" max="13834" width="8.625" style="34" customWidth="1"/>
    <col min="13835" max="14080" width="10.625" style="34"/>
    <col min="14081" max="14081" width="1.125" style="34" customWidth="1"/>
    <col min="14082" max="14082" width="8.625" style="34" customWidth="1"/>
    <col min="14083" max="14083" width="16.875" style="34" customWidth="1"/>
    <col min="14084" max="14084" width="8.625" style="34" customWidth="1"/>
    <col min="14085" max="14085" width="34.5" style="34" customWidth="1"/>
    <col min="14086" max="14086" width="8.625" style="34" customWidth="1"/>
    <col min="14087" max="14087" width="34.5" style="34" customWidth="1"/>
    <col min="14088" max="14088" width="10.125" style="34" customWidth="1"/>
    <col min="14089" max="14089" width="1.625" style="34" customWidth="1"/>
    <col min="14090" max="14090" width="8.625" style="34" customWidth="1"/>
    <col min="14091" max="14336" width="10.625" style="34"/>
    <col min="14337" max="14337" width="1.125" style="34" customWidth="1"/>
    <col min="14338" max="14338" width="8.625" style="34" customWidth="1"/>
    <col min="14339" max="14339" width="16.875" style="34" customWidth="1"/>
    <col min="14340" max="14340" width="8.625" style="34" customWidth="1"/>
    <col min="14341" max="14341" width="34.5" style="34" customWidth="1"/>
    <col min="14342" max="14342" width="8.625" style="34" customWidth="1"/>
    <col min="14343" max="14343" width="34.5" style="34" customWidth="1"/>
    <col min="14344" max="14344" width="10.125" style="34" customWidth="1"/>
    <col min="14345" max="14345" width="1.625" style="34" customWidth="1"/>
    <col min="14346" max="14346" width="8.625" style="34" customWidth="1"/>
    <col min="14347" max="14592" width="10.625" style="34"/>
    <col min="14593" max="14593" width="1.125" style="34" customWidth="1"/>
    <col min="14594" max="14594" width="8.625" style="34" customWidth="1"/>
    <col min="14595" max="14595" width="16.875" style="34" customWidth="1"/>
    <col min="14596" max="14596" width="8.625" style="34" customWidth="1"/>
    <col min="14597" max="14597" width="34.5" style="34" customWidth="1"/>
    <col min="14598" max="14598" width="8.625" style="34" customWidth="1"/>
    <col min="14599" max="14599" width="34.5" style="34" customWidth="1"/>
    <col min="14600" max="14600" width="10.125" style="34" customWidth="1"/>
    <col min="14601" max="14601" width="1.625" style="34" customWidth="1"/>
    <col min="14602" max="14602" width="8.625" style="34" customWidth="1"/>
    <col min="14603" max="14848" width="10.625" style="34"/>
    <col min="14849" max="14849" width="1.125" style="34" customWidth="1"/>
    <col min="14850" max="14850" width="8.625" style="34" customWidth="1"/>
    <col min="14851" max="14851" width="16.875" style="34" customWidth="1"/>
    <col min="14852" max="14852" width="8.625" style="34" customWidth="1"/>
    <col min="14853" max="14853" width="34.5" style="34" customWidth="1"/>
    <col min="14854" max="14854" width="8.625" style="34" customWidth="1"/>
    <col min="14855" max="14855" width="34.5" style="34" customWidth="1"/>
    <col min="14856" max="14856" width="10.125" style="34" customWidth="1"/>
    <col min="14857" max="14857" width="1.625" style="34" customWidth="1"/>
    <col min="14858" max="14858" width="8.625" style="34" customWidth="1"/>
    <col min="14859" max="15104" width="10.625" style="34"/>
    <col min="15105" max="15105" width="1.125" style="34" customWidth="1"/>
    <col min="15106" max="15106" width="8.625" style="34" customWidth="1"/>
    <col min="15107" max="15107" width="16.875" style="34" customWidth="1"/>
    <col min="15108" max="15108" width="8.625" style="34" customWidth="1"/>
    <col min="15109" max="15109" width="34.5" style="34" customWidth="1"/>
    <col min="15110" max="15110" width="8.625" style="34" customWidth="1"/>
    <col min="15111" max="15111" width="34.5" style="34" customWidth="1"/>
    <col min="15112" max="15112" width="10.125" style="34" customWidth="1"/>
    <col min="15113" max="15113" width="1.625" style="34" customWidth="1"/>
    <col min="15114" max="15114" width="8.625" style="34" customWidth="1"/>
    <col min="15115" max="15360" width="10.625" style="34"/>
    <col min="15361" max="15361" width="1.125" style="34" customWidth="1"/>
    <col min="15362" max="15362" width="8.625" style="34" customWidth="1"/>
    <col min="15363" max="15363" width="16.875" style="34" customWidth="1"/>
    <col min="15364" max="15364" width="8.625" style="34" customWidth="1"/>
    <col min="15365" max="15365" width="34.5" style="34" customWidth="1"/>
    <col min="15366" max="15366" width="8.625" style="34" customWidth="1"/>
    <col min="15367" max="15367" width="34.5" style="34" customWidth="1"/>
    <col min="15368" max="15368" width="10.125" style="34" customWidth="1"/>
    <col min="15369" max="15369" width="1.625" style="34" customWidth="1"/>
    <col min="15370" max="15370" width="8.625" style="34" customWidth="1"/>
    <col min="15371" max="15616" width="10.625" style="34"/>
    <col min="15617" max="15617" width="1.125" style="34" customWidth="1"/>
    <col min="15618" max="15618" width="8.625" style="34" customWidth="1"/>
    <col min="15619" max="15619" width="16.875" style="34" customWidth="1"/>
    <col min="15620" max="15620" width="8.625" style="34" customWidth="1"/>
    <col min="15621" max="15621" width="34.5" style="34" customWidth="1"/>
    <col min="15622" max="15622" width="8.625" style="34" customWidth="1"/>
    <col min="15623" max="15623" width="34.5" style="34" customWidth="1"/>
    <col min="15624" max="15624" width="10.125" style="34" customWidth="1"/>
    <col min="15625" max="15625" width="1.625" style="34" customWidth="1"/>
    <col min="15626" max="15626" width="8.625" style="34" customWidth="1"/>
    <col min="15627" max="15872" width="10.625" style="34"/>
    <col min="15873" max="15873" width="1.125" style="34" customWidth="1"/>
    <col min="15874" max="15874" width="8.625" style="34" customWidth="1"/>
    <col min="15875" max="15875" width="16.875" style="34" customWidth="1"/>
    <col min="15876" max="15876" width="8.625" style="34" customWidth="1"/>
    <col min="15877" max="15877" width="34.5" style="34" customWidth="1"/>
    <col min="15878" max="15878" width="8.625" style="34" customWidth="1"/>
    <col min="15879" max="15879" width="34.5" style="34" customWidth="1"/>
    <col min="15880" max="15880" width="10.125" style="34" customWidth="1"/>
    <col min="15881" max="15881" width="1.625" style="34" customWidth="1"/>
    <col min="15882" max="15882" width="8.625" style="34" customWidth="1"/>
    <col min="15883" max="16128" width="10.625" style="34"/>
    <col min="16129" max="16129" width="1.125" style="34" customWidth="1"/>
    <col min="16130" max="16130" width="8.625" style="34" customWidth="1"/>
    <col min="16131" max="16131" width="16.875" style="34" customWidth="1"/>
    <col min="16132" max="16132" width="8.625" style="34" customWidth="1"/>
    <col min="16133" max="16133" width="34.5" style="34" customWidth="1"/>
    <col min="16134" max="16134" width="8.625" style="34" customWidth="1"/>
    <col min="16135" max="16135" width="34.5" style="34" customWidth="1"/>
    <col min="16136" max="16136" width="10.125" style="34" customWidth="1"/>
    <col min="16137" max="16137" width="1.625" style="34" customWidth="1"/>
    <col min="16138" max="16138" width="8.625" style="34" customWidth="1"/>
    <col min="16139" max="16384" width="10.625" style="34"/>
  </cols>
  <sheetData>
    <row r="2" spans="2:23" ht="23">
      <c r="C2" s="267"/>
      <c r="D2" s="267"/>
      <c r="E2" s="267"/>
      <c r="F2" s="270" t="s">
        <v>75</v>
      </c>
      <c r="G2" s="267"/>
      <c r="H2" s="267"/>
      <c r="I2" s="267"/>
    </row>
    <row r="3" spans="2:23" ht="23">
      <c r="C3" s="267"/>
      <c r="D3" s="267"/>
      <c r="F3" s="270" t="s">
        <v>76</v>
      </c>
      <c r="G3" s="267"/>
      <c r="H3" s="267"/>
      <c r="I3" s="267"/>
    </row>
    <row r="4" spans="2:23" ht="20">
      <c r="B4" s="271"/>
      <c r="C4" s="272"/>
      <c r="E4" s="273"/>
    </row>
    <row r="5" spans="2:23" s="292" customFormat="1" ht="18">
      <c r="B5" s="274" t="s">
        <v>150</v>
      </c>
    </row>
    <row r="6" spans="2:23" s="282" customFormat="1" ht="14">
      <c r="B6" s="278" t="s">
        <v>0</v>
      </c>
      <c r="C6" s="279" t="s">
        <v>77</v>
      </c>
      <c r="D6" s="280" t="s">
        <v>78</v>
      </c>
      <c r="E6" s="278" t="s">
        <v>79</v>
      </c>
      <c r="F6" s="278" t="s">
        <v>3</v>
      </c>
      <c r="G6" s="278" t="s">
        <v>4</v>
      </c>
      <c r="H6" s="281" t="s">
        <v>80</v>
      </c>
      <c r="J6" s="283" t="s">
        <v>31</v>
      </c>
      <c r="K6" s="283" t="s">
        <v>81</v>
      </c>
      <c r="L6" s="283" t="s">
        <v>33</v>
      </c>
      <c r="M6" s="283" t="s">
        <v>82</v>
      </c>
      <c r="N6" s="283" t="s">
        <v>83</v>
      </c>
      <c r="O6" s="283" t="s">
        <v>84</v>
      </c>
      <c r="P6" s="283" t="s">
        <v>85</v>
      </c>
      <c r="Q6" s="283" t="s">
        <v>86</v>
      </c>
      <c r="R6" s="283" t="s">
        <v>87</v>
      </c>
      <c r="S6" s="283" t="s">
        <v>88</v>
      </c>
      <c r="T6" s="283" t="s">
        <v>89</v>
      </c>
      <c r="U6" s="283" t="s">
        <v>90</v>
      </c>
      <c r="V6" s="283" t="s">
        <v>91</v>
      </c>
      <c r="W6" s="283" t="s">
        <v>92</v>
      </c>
    </row>
    <row r="7" spans="2:23" s="290" customFormat="1" ht="13">
      <c r="B7" s="284" t="s">
        <v>93</v>
      </c>
      <c r="C7" s="285" t="s">
        <v>94</v>
      </c>
      <c r="D7" s="286"/>
      <c r="E7" s="287" t="s">
        <v>95</v>
      </c>
      <c r="F7" s="288">
        <v>69</v>
      </c>
      <c r="G7" s="288" t="s">
        <v>96</v>
      </c>
      <c r="H7" s="289">
        <v>11884.11</v>
      </c>
      <c r="J7" s="285">
        <v>754.83</v>
      </c>
      <c r="K7" s="285">
        <v>863.04</v>
      </c>
      <c r="L7" s="285">
        <v>925.15</v>
      </c>
      <c r="M7" s="285">
        <v>906.89</v>
      </c>
      <c r="N7" s="285">
        <v>930.31</v>
      </c>
      <c r="O7" s="285">
        <v>927.07</v>
      </c>
      <c r="P7" s="285">
        <v>1000</v>
      </c>
      <c r="Q7" s="285">
        <v>874.67</v>
      </c>
      <c r="R7" s="285">
        <v>1000</v>
      </c>
      <c r="S7" s="285">
        <v>1000</v>
      </c>
      <c r="T7" s="285">
        <v>975.78</v>
      </c>
      <c r="U7" s="285">
        <v>898.37</v>
      </c>
      <c r="V7" s="285">
        <v>753</v>
      </c>
      <c r="W7" s="285">
        <v>828</v>
      </c>
    </row>
    <row r="8" spans="2:23" s="290" customFormat="1" ht="13">
      <c r="B8" s="284" t="s">
        <v>97</v>
      </c>
      <c r="C8" s="285" t="s">
        <v>98</v>
      </c>
      <c r="D8" s="291"/>
      <c r="E8" s="287" t="s">
        <v>99</v>
      </c>
      <c r="F8" s="288">
        <v>972</v>
      </c>
      <c r="G8" s="288" t="s">
        <v>100</v>
      </c>
      <c r="H8" s="289">
        <v>11878.78</v>
      </c>
      <c r="J8" s="285">
        <v>928.44</v>
      </c>
      <c r="K8" s="285">
        <v>824.88</v>
      </c>
      <c r="L8" s="285">
        <v>855.71</v>
      </c>
      <c r="M8" s="285">
        <v>918.4</v>
      </c>
      <c r="N8" s="285">
        <v>934.49</v>
      </c>
      <c r="O8" s="285">
        <v>899.29</v>
      </c>
      <c r="P8" s="285">
        <v>861.82</v>
      </c>
      <c r="Q8" s="285">
        <v>921.75</v>
      </c>
      <c r="R8" s="285">
        <v>904.09</v>
      </c>
      <c r="S8" s="285">
        <v>937.81</v>
      </c>
      <c r="T8" s="285">
        <v>937.57</v>
      </c>
      <c r="U8" s="285">
        <v>953.44</v>
      </c>
      <c r="V8" s="285">
        <v>1000</v>
      </c>
      <c r="W8" s="285">
        <v>825.97</v>
      </c>
    </row>
    <row r="9" spans="2:23" s="290" customFormat="1" ht="13">
      <c r="B9" s="284" t="s">
        <v>101</v>
      </c>
      <c r="C9" s="285" t="s">
        <v>102</v>
      </c>
      <c r="D9" s="286"/>
      <c r="E9" s="287" t="s">
        <v>103</v>
      </c>
      <c r="F9" s="288">
        <v>566</v>
      </c>
      <c r="G9" s="288" t="s">
        <v>104</v>
      </c>
      <c r="H9" s="289">
        <v>11847.41</v>
      </c>
      <c r="J9" s="285">
        <v>907.52</v>
      </c>
      <c r="K9" s="285">
        <v>776.32</v>
      </c>
      <c r="L9" s="285">
        <v>843.48</v>
      </c>
      <c r="M9" s="285">
        <v>964.53</v>
      </c>
      <c r="N9" s="285">
        <v>815.35</v>
      </c>
      <c r="O9" s="285">
        <v>787.11</v>
      </c>
      <c r="P9" s="285">
        <v>923.53</v>
      </c>
      <c r="Q9" s="285">
        <v>948.32</v>
      </c>
      <c r="R9" s="285">
        <v>990.61</v>
      </c>
      <c r="S9" s="285">
        <v>904.24</v>
      </c>
      <c r="T9" s="285">
        <v>901.27</v>
      </c>
      <c r="U9" s="285">
        <v>995.54</v>
      </c>
      <c r="V9" s="285">
        <v>909.23</v>
      </c>
      <c r="W9" s="285">
        <v>956.68</v>
      </c>
    </row>
    <row r="10" spans="2:23" s="290" customFormat="1" ht="14">
      <c r="B10" s="284" t="s">
        <v>105</v>
      </c>
      <c r="C10" s="285" t="s">
        <v>106</v>
      </c>
      <c r="D10" s="286"/>
      <c r="E10" s="286" t="s">
        <v>107</v>
      </c>
      <c r="F10" s="288">
        <v>354</v>
      </c>
      <c r="G10" s="288" t="s">
        <v>108</v>
      </c>
      <c r="H10" s="289">
        <v>11562.51</v>
      </c>
      <c r="J10" s="285">
        <v>857.76</v>
      </c>
      <c r="K10" s="285">
        <v>1000</v>
      </c>
      <c r="L10" s="285">
        <v>904.3</v>
      </c>
      <c r="M10" s="285">
        <v>883.75</v>
      </c>
      <c r="N10" s="285">
        <v>938.51</v>
      </c>
      <c r="O10" s="285">
        <v>860.1</v>
      </c>
      <c r="P10" s="285">
        <v>819.8</v>
      </c>
      <c r="Q10" s="285">
        <v>868.4</v>
      </c>
      <c r="R10" s="285">
        <v>921.17</v>
      </c>
      <c r="S10" s="285">
        <v>683.91</v>
      </c>
      <c r="T10" s="285">
        <v>909.29</v>
      </c>
      <c r="U10" s="285">
        <v>950.49</v>
      </c>
      <c r="V10" s="285">
        <v>751.09</v>
      </c>
      <c r="W10" s="285">
        <v>897.85</v>
      </c>
    </row>
    <row r="11" spans="2:23" s="290" customFormat="1" ht="14">
      <c r="B11" s="284" t="s">
        <v>109</v>
      </c>
      <c r="C11" s="285" t="s">
        <v>110</v>
      </c>
      <c r="D11" s="286"/>
      <c r="E11" s="286" t="s">
        <v>107</v>
      </c>
      <c r="F11" s="288">
        <v>498</v>
      </c>
      <c r="G11" s="288" t="s">
        <v>111</v>
      </c>
      <c r="H11" s="289">
        <v>11553</v>
      </c>
      <c r="J11" s="285">
        <v>808.9</v>
      </c>
      <c r="K11" s="285">
        <v>803.36</v>
      </c>
      <c r="L11" s="285">
        <v>965.71</v>
      </c>
      <c r="M11" s="285">
        <v>838.4</v>
      </c>
      <c r="N11" s="285">
        <v>877.71</v>
      </c>
      <c r="O11" s="285">
        <v>914.9</v>
      </c>
      <c r="P11" s="285">
        <v>811.43</v>
      </c>
      <c r="Q11" s="285">
        <v>864.81</v>
      </c>
      <c r="R11" s="285">
        <v>950.52</v>
      </c>
      <c r="S11" s="285">
        <v>840.43</v>
      </c>
      <c r="T11" s="285">
        <v>923.72</v>
      </c>
      <c r="U11" s="285">
        <v>948.48</v>
      </c>
      <c r="V11" s="285">
        <v>935.97</v>
      </c>
      <c r="W11" s="285">
        <v>872.02</v>
      </c>
    </row>
    <row r="12" spans="2:23" s="290" customFormat="1" ht="14">
      <c r="B12" s="284" t="s">
        <v>112</v>
      </c>
      <c r="C12" s="285" t="s">
        <v>113</v>
      </c>
      <c r="D12" s="286"/>
      <c r="E12" s="286" t="s">
        <v>107</v>
      </c>
      <c r="F12" s="288">
        <v>875</v>
      </c>
      <c r="G12" s="288" t="s">
        <v>114</v>
      </c>
      <c r="H12" s="289">
        <v>11470.4</v>
      </c>
      <c r="J12" s="285">
        <v>984.49</v>
      </c>
      <c r="K12" s="285">
        <v>797.48</v>
      </c>
      <c r="L12" s="285">
        <v>845.33</v>
      </c>
      <c r="M12" s="285">
        <v>1000</v>
      </c>
      <c r="N12" s="285">
        <v>1000</v>
      </c>
      <c r="O12" s="285">
        <v>793.03</v>
      </c>
      <c r="P12" s="285">
        <v>833.24</v>
      </c>
      <c r="Q12" s="285">
        <v>798.13</v>
      </c>
      <c r="R12" s="285">
        <v>924.55</v>
      </c>
      <c r="S12" s="285">
        <v>788.16</v>
      </c>
      <c r="T12" s="285">
        <v>896.07</v>
      </c>
      <c r="U12" s="285">
        <v>846.98</v>
      </c>
      <c r="V12" s="285">
        <v>893.71</v>
      </c>
      <c r="W12" s="285">
        <v>857.39</v>
      </c>
    </row>
    <row r="13" spans="2:23" s="290" customFormat="1" ht="14">
      <c r="B13" s="284" t="s">
        <v>115</v>
      </c>
      <c r="C13" s="285" t="s">
        <v>116</v>
      </c>
      <c r="D13" s="286"/>
      <c r="E13" s="286" t="s">
        <v>107</v>
      </c>
      <c r="F13" s="288">
        <v>354</v>
      </c>
      <c r="G13" s="288" t="s">
        <v>108</v>
      </c>
      <c r="H13" s="289">
        <v>11469.78</v>
      </c>
      <c r="J13" s="285">
        <v>887.52</v>
      </c>
      <c r="K13" s="285">
        <v>893.51</v>
      </c>
      <c r="L13" s="285">
        <v>900.28</v>
      </c>
      <c r="M13" s="285">
        <v>987.81</v>
      </c>
      <c r="N13" s="285">
        <v>932.02</v>
      </c>
      <c r="O13" s="285">
        <v>871.55</v>
      </c>
      <c r="P13" s="285">
        <v>0</v>
      </c>
      <c r="Q13" s="285">
        <v>953.62</v>
      </c>
      <c r="R13" s="285">
        <v>911.36</v>
      </c>
      <c r="S13" s="285">
        <v>754.14</v>
      </c>
      <c r="T13" s="285">
        <v>923.52</v>
      </c>
      <c r="U13" s="285">
        <v>783.77</v>
      </c>
      <c r="V13" s="285">
        <v>786.2</v>
      </c>
      <c r="W13" s="285">
        <v>884.48</v>
      </c>
    </row>
    <row r="14" spans="2:23" s="290" customFormat="1" ht="13">
      <c r="B14" s="284" t="s">
        <v>117</v>
      </c>
      <c r="C14" s="285" t="s">
        <v>118</v>
      </c>
      <c r="D14" s="286"/>
      <c r="E14" s="287" t="s">
        <v>103</v>
      </c>
      <c r="F14" s="288">
        <v>755</v>
      </c>
      <c r="G14" s="288" t="s">
        <v>119</v>
      </c>
      <c r="H14" s="289">
        <v>11388.3</v>
      </c>
      <c r="J14" s="285">
        <v>810</v>
      </c>
      <c r="K14" s="285">
        <v>693.32</v>
      </c>
      <c r="L14" s="285">
        <v>897.43</v>
      </c>
      <c r="M14" s="285">
        <v>895.47</v>
      </c>
      <c r="N14" s="285">
        <v>917.08</v>
      </c>
      <c r="O14" s="285">
        <v>810.88</v>
      </c>
      <c r="P14" s="285">
        <v>922.75</v>
      </c>
      <c r="Q14" s="285">
        <v>939.42</v>
      </c>
      <c r="R14" s="285">
        <v>847.79</v>
      </c>
      <c r="S14" s="285">
        <v>681.09</v>
      </c>
      <c r="T14" s="285">
        <v>826.1</v>
      </c>
      <c r="U14" s="285">
        <v>1000</v>
      </c>
      <c r="V14" s="285">
        <v>828.06</v>
      </c>
      <c r="W14" s="285">
        <v>1000</v>
      </c>
    </row>
    <row r="15" spans="2:23" s="290" customFormat="1" ht="13">
      <c r="B15" s="284" t="s">
        <v>120</v>
      </c>
      <c r="C15" s="285" t="s">
        <v>121</v>
      </c>
      <c r="D15" s="286"/>
      <c r="E15" s="287" t="s">
        <v>95</v>
      </c>
      <c r="F15" s="288">
        <v>859</v>
      </c>
      <c r="G15" s="288" t="s">
        <v>122</v>
      </c>
      <c r="H15" s="289">
        <v>11371.14</v>
      </c>
      <c r="J15" s="285">
        <v>0</v>
      </c>
      <c r="K15" s="285">
        <v>876.78</v>
      </c>
      <c r="L15" s="285">
        <v>920.74</v>
      </c>
      <c r="M15" s="285">
        <v>948.95</v>
      </c>
      <c r="N15" s="285">
        <v>856.53</v>
      </c>
      <c r="O15" s="285">
        <v>644.11</v>
      </c>
      <c r="P15" s="285">
        <v>910.45</v>
      </c>
      <c r="Q15" s="285">
        <v>986.93</v>
      </c>
      <c r="R15" s="285">
        <v>992.34</v>
      </c>
      <c r="S15" s="285">
        <v>739.93</v>
      </c>
      <c r="T15" s="285">
        <v>880.44</v>
      </c>
      <c r="U15" s="285">
        <v>939.41</v>
      </c>
      <c r="V15" s="285">
        <v>812.77</v>
      </c>
      <c r="W15" s="285">
        <v>861.76</v>
      </c>
    </row>
    <row r="16" spans="2:23" s="290" customFormat="1" ht="14">
      <c r="B16" s="284" t="s">
        <v>123</v>
      </c>
      <c r="C16" s="285" t="s">
        <v>124</v>
      </c>
      <c r="D16" s="286"/>
      <c r="E16" s="286" t="s">
        <v>107</v>
      </c>
      <c r="F16" s="288">
        <v>354</v>
      </c>
      <c r="G16" s="288" t="s">
        <v>108</v>
      </c>
      <c r="H16" s="289">
        <v>11342.46</v>
      </c>
      <c r="J16" s="285">
        <v>872.88</v>
      </c>
      <c r="K16" s="285">
        <v>862.72</v>
      </c>
      <c r="L16" s="285">
        <v>822.28</v>
      </c>
      <c r="M16" s="285">
        <v>811.05</v>
      </c>
      <c r="N16" s="285">
        <v>839.11</v>
      </c>
      <c r="O16" s="285">
        <v>877.74</v>
      </c>
      <c r="P16" s="285">
        <v>881.99</v>
      </c>
      <c r="Q16" s="285">
        <v>976.88</v>
      </c>
      <c r="R16" s="285">
        <v>880.39</v>
      </c>
      <c r="S16" s="285">
        <v>793.84</v>
      </c>
      <c r="T16" s="285">
        <v>897.02</v>
      </c>
      <c r="U16" s="285">
        <v>958.84</v>
      </c>
      <c r="V16" s="285">
        <v>746.75</v>
      </c>
      <c r="W16" s="285">
        <v>867.72</v>
      </c>
    </row>
    <row r="17" spans="2:23" s="290" customFormat="1" ht="13">
      <c r="B17" s="284" t="s">
        <v>125</v>
      </c>
      <c r="C17" s="285" t="s">
        <v>126</v>
      </c>
      <c r="D17" s="286"/>
      <c r="E17" s="287" t="s">
        <v>99</v>
      </c>
      <c r="F17" s="288">
        <v>972</v>
      </c>
      <c r="G17" s="288" t="s">
        <v>100</v>
      </c>
      <c r="H17" s="289">
        <v>11285.76</v>
      </c>
      <c r="J17" s="285">
        <v>1000</v>
      </c>
      <c r="K17" s="285">
        <v>875.47</v>
      </c>
      <c r="L17" s="285">
        <v>903.91</v>
      </c>
      <c r="M17" s="285">
        <v>874.22</v>
      </c>
      <c r="N17" s="285">
        <v>854.93</v>
      </c>
      <c r="O17" s="285">
        <v>1000</v>
      </c>
      <c r="P17" s="285">
        <v>774.9</v>
      </c>
      <c r="Q17" s="285">
        <v>700.85</v>
      </c>
      <c r="R17" s="285">
        <v>961.2</v>
      </c>
      <c r="S17" s="285">
        <v>704.82</v>
      </c>
      <c r="T17" s="285">
        <v>741.2</v>
      </c>
      <c r="U17" s="285">
        <v>965.62</v>
      </c>
      <c r="V17" s="285">
        <v>826.9</v>
      </c>
      <c r="W17" s="285">
        <v>802.59</v>
      </c>
    </row>
    <row r="18" spans="2:23" s="290" customFormat="1" ht="14">
      <c r="B18" s="284" t="s">
        <v>127</v>
      </c>
      <c r="C18" s="285" t="s">
        <v>128</v>
      </c>
      <c r="D18" s="286"/>
      <c r="E18" s="286" t="s">
        <v>107</v>
      </c>
      <c r="F18" s="288">
        <v>465</v>
      </c>
      <c r="G18" s="288" t="s">
        <v>129</v>
      </c>
      <c r="H18" s="289">
        <v>11241.35</v>
      </c>
      <c r="J18" s="285">
        <v>924.3</v>
      </c>
      <c r="K18" s="285">
        <v>773.63</v>
      </c>
      <c r="L18" s="285">
        <v>861.25</v>
      </c>
      <c r="M18" s="285">
        <v>944.08</v>
      </c>
      <c r="N18" s="285">
        <v>812.6</v>
      </c>
      <c r="O18" s="285">
        <v>897.98</v>
      </c>
      <c r="P18" s="285">
        <v>696.62</v>
      </c>
      <c r="Q18" s="285">
        <v>1000</v>
      </c>
      <c r="R18" s="285">
        <v>770.43</v>
      </c>
      <c r="S18" s="285">
        <v>768.6</v>
      </c>
      <c r="T18" s="285">
        <v>964.1</v>
      </c>
      <c r="U18" s="285">
        <v>964.67</v>
      </c>
      <c r="V18" s="285">
        <v>819.69</v>
      </c>
      <c r="W18" s="285">
        <v>740.02</v>
      </c>
    </row>
    <row r="19" spans="2:23" s="290" customFormat="1" ht="13">
      <c r="B19" s="284" t="s">
        <v>130</v>
      </c>
      <c r="C19" s="285" t="s">
        <v>131</v>
      </c>
      <c r="D19" s="286"/>
      <c r="E19" s="287" t="s">
        <v>132</v>
      </c>
      <c r="F19" s="288">
        <v>410</v>
      </c>
      <c r="G19" s="288" t="s">
        <v>133</v>
      </c>
      <c r="H19" s="289">
        <v>11073.05</v>
      </c>
      <c r="J19" s="285">
        <v>813.29</v>
      </c>
      <c r="K19" s="285">
        <v>928.6</v>
      </c>
      <c r="L19" s="285">
        <v>1000</v>
      </c>
      <c r="M19" s="285">
        <v>883.37</v>
      </c>
      <c r="N19" s="285">
        <v>798.71</v>
      </c>
      <c r="O19" s="285">
        <v>771.1</v>
      </c>
      <c r="P19" s="285">
        <v>789.03</v>
      </c>
      <c r="Q19" s="285">
        <v>857.57</v>
      </c>
      <c r="R19" s="285">
        <v>956.14</v>
      </c>
      <c r="S19" s="285">
        <v>702.07</v>
      </c>
      <c r="T19" s="285">
        <v>854.93</v>
      </c>
      <c r="U19" s="285">
        <v>767.49</v>
      </c>
      <c r="V19" s="285">
        <v>792.07</v>
      </c>
      <c r="W19" s="285">
        <v>860.75</v>
      </c>
    </row>
    <row r="20" spans="2:23" s="290" customFormat="1" ht="13">
      <c r="B20" s="284" t="s">
        <v>134</v>
      </c>
      <c r="C20" s="285" t="s">
        <v>135</v>
      </c>
      <c r="D20" s="286"/>
      <c r="E20" s="287" t="s">
        <v>95</v>
      </c>
      <c r="F20" s="288">
        <v>69</v>
      </c>
      <c r="G20" s="288" t="s">
        <v>96</v>
      </c>
      <c r="H20" s="289">
        <v>11013.78</v>
      </c>
      <c r="J20" s="285">
        <v>934.55</v>
      </c>
      <c r="K20" s="285">
        <v>911.78</v>
      </c>
      <c r="L20" s="285">
        <v>855.71</v>
      </c>
      <c r="M20" s="285">
        <v>863.97</v>
      </c>
      <c r="N20" s="285">
        <v>846.87</v>
      </c>
      <c r="O20" s="285">
        <v>818.25</v>
      </c>
      <c r="P20" s="285">
        <v>864.37</v>
      </c>
      <c r="Q20" s="285">
        <v>893.67</v>
      </c>
      <c r="R20" s="285">
        <v>813.57</v>
      </c>
      <c r="S20" s="285">
        <v>729.45</v>
      </c>
      <c r="T20" s="285">
        <v>854.23</v>
      </c>
      <c r="U20" s="285">
        <v>793.51</v>
      </c>
      <c r="V20" s="285">
        <v>767.25</v>
      </c>
      <c r="W20" s="285">
        <v>796.05</v>
      </c>
    </row>
    <row r="21" spans="2:23" s="290" customFormat="1" ht="14">
      <c r="B21" s="284" t="s">
        <v>136</v>
      </c>
      <c r="C21" s="285" t="s">
        <v>137</v>
      </c>
      <c r="D21" s="286"/>
      <c r="E21" s="286" t="s">
        <v>107</v>
      </c>
      <c r="F21" s="288">
        <v>354</v>
      </c>
      <c r="G21" s="288" t="s">
        <v>108</v>
      </c>
      <c r="H21" s="289">
        <v>10898.52</v>
      </c>
      <c r="J21" s="285">
        <v>715.31</v>
      </c>
      <c r="K21" s="285">
        <v>755.16</v>
      </c>
      <c r="L21" s="285">
        <v>771.55</v>
      </c>
      <c r="M21" s="285">
        <v>855.94</v>
      </c>
      <c r="N21" s="285">
        <v>808.72</v>
      </c>
      <c r="O21" s="285">
        <v>826.7</v>
      </c>
      <c r="P21" s="285">
        <v>854.74</v>
      </c>
      <c r="Q21" s="285">
        <v>866.93</v>
      </c>
      <c r="R21" s="285">
        <v>833.61</v>
      </c>
      <c r="S21" s="285">
        <v>769.05</v>
      </c>
      <c r="T21" s="285">
        <v>877.12</v>
      </c>
      <c r="U21" s="285">
        <v>960.52</v>
      </c>
      <c r="V21" s="285">
        <v>742.46</v>
      </c>
      <c r="W21" s="285">
        <v>976.02</v>
      </c>
    </row>
    <row r="22" spans="2:23" s="290" customFormat="1" ht="14">
      <c r="B22" s="284" t="s">
        <v>138</v>
      </c>
      <c r="C22" s="285" t="s">
        <v>139</v>
      </c>
      <c r="D22" s="286"/>
      <c r="E22" s="286" t="s">
        <v>107</v>
      </c>
      <c r="F22" s="288">
        <v>354</v>
      </c>
      <c r="G22" s="288" t="s">
        <v>108</v>
      </c>
      <c r="H22" s="289">
        <v>10866.47</v>
      </c>
      <c r="J22" s="285">
        <v>842.23</v>
      </c>
      <c r="K22" s="285">
        <v>768.93</v>
      </c>
      <c r="L22" s="285">
        <v>812.54</v>
      </c>
      <c r="M22" s="285">
        <v>876.68</v>
      </c>
      <c r="N22" s="285">
        <v>819.29</v>
      </c>
      <c r="O22" s="285">
        <v>913.74</v>
      </c>
      <c r="P22" s="285">
        <v>862.84</v>
      </c>
      <c r="Q22" s="285">
        <v>684.4</v>
      </c>
      <c r="R22" s="285">
        <v>913.74</v>
      </c>
      <c r="S22" s="285">
        <v>750.99</v>
      </c>
      <c r="T22" s="285">
        <v>817.72</v>
      </c>
      <c r="U22" s="285">
        <v>933.17</v>
      </c>
      <c r="V22" s="285">
        <v>705.49</v>
      </c>
      <c r="W22" s="285">
        <v>849.11</v>
      </c>
    </row>
    <row r="23" spans="2:23" s="290" customFormat="1" ht="13">
      <c r="B23" s="284" t="s">
        <v>140</v>
      </c>
      <c r="C23" s="285" t="s">
        <v>141</v>
      </c>
      <c r="D23" s="286"/>
      <c r="E23" s="287" t="s">
        <v>142</v>
      </c>
      <c r="F23" s="288">
        <v>970</v>
      </c>
      <c r="G23" s="288" t="s">
        <v>9</v>
      </c>
      <c r="H23" s="289">
        <v>10772.56</v>
      </c>
      <c r="J23" s="285">
        <v>846.32</v>
      </c>
      <c r="K23" s="285">
        <v>938.65</v>
      </c>
      <c r="L23" s="285">
        <v>841.15</v>
      </c>
      <c r="M23" s="285">
        <v>885.3</v>
      </c>
      <c r="N23" s="285">
        <v>732.52</v>
      </c>
      <c r="O23" s="285">
        <v>768.77</v>
      </c>
      <c r="P23" s="285">
        <v>819.34</v>
      </c>
      <c r="Q23" s="285">
        <v>836.85</v>
      </c>
      <c r="R23" s="285">
        <v>843.53</v>
      </c>
      <c r="S23" s="285">
        <v>732.27</v>
      </c>
      <c r="T23" s="285">
        <v>819.48</v>
      </c>
      <c r="U23" s="285">
        <v>873.62</v>
      </c>
      <c r="V23" s="285">
        <v>720.23</v>
      </c>
      <c r="W23" s="285">
        <v>834.76</v>
      </c>
    </row>
    <row r="24" spans="2:23" s="290" customFormat="1" ht="13">
      <c r="B24" s="284" t="s">
        <v>143</v>
      </c>
      <c r="C24" s="285" t="s">
        <v>144</v>
      </c>
      <c r="D24" s="286"/>
      <c r="E24" s="287" t="s">
        <v>103</v>
      </c>
      <c r="F24" s="288">
        <v>391</v>
      </c>
      <c r="G24" s="288" t="s">
        <v>145</v>
      </c>
      <c r="H24" s="289">
        <v>10767.51</v>
      </c>
      <c r="J24" s="285">
        <v>860.77</v>
      </c>
      <c r="K24" s="285">
        <v>693.42</v>
      </c>
      <c r="L24" s="285">
        <v>839.98</v>
      </c>
      <c r="M24" s="285">
        <v>946.51</v>
      </c>
      <c r="N24" s="285">
        <v>742.02</v>
      </c>
      <c r="O24" s="285">
        <v>886.02</v>
      </c>
      <c r="P24" s="285">
        <v>847.12</v>
      </c>
      <c r="Q24" s="285">
        <v>896.46</v>
      </c>
      <c r="R24" s="285">
        <v>693.17</v>
      </c>
      <c r="S24" s="285">
        <v>714.85</v>
      </c>
      <c r="T24" s="285">
        <v>766.84</v>
      </c>
      <c r="U24" s="285">
        <v>935.12</v>
      </c>
      <c r="V24" s="285">
        <v>836.1</v>
      </c>
      <c r="W24" s="285">
        <v>802.3</v>
      </c>
    </row>
    <row r="25" spans="2:23" s="290" customFormat="1" ht="13">
      <c r="B25" s="284" t="s">
        <v>146</v>
      </c>
      <c r="C25" s="285" t="s">
        <v>147</v>
      </c>
      <c r="D25" s="286"/>
      <c r="E25" s="287" t="s">
        <v>95</v>
      </c>
      <c r="F25" s="288">
        <v>69</v>
      </c>
      <c r="G25" s="288" t="s">
        <v>96</v>
      </c>
      <c r="H25" s="289">
        <v>10703.84</v>
      </c>
      <c r="J25" s="285">
        <v>781.83</v>
      </c>
      <c r="K25" s="285">
        <v>731.11</v>
      </c>
      <c r="L25" s="285">
        <v>820.22</v>
      </c>
      <c r="M25" s="285">
        <v>822.74</v>
      </c>
      <c r="N25" s="285">
        <v>956.75</v>
      </c>
      <c r="O25" s="285">
        <v>771.1</v>
      </c>
      <c r="P25" s="285">
        <v>748.89</v>
      </c>
      <c r="Q25" s="285">
        <v>916.8</v>
      </c>
      <c r="R25" s="285">
        <v>795.3</v>
      </c>
      <c r="S25" s="285">
        <v>743.25</v>
      </c>
      <c r="T25" s="285">
        <v>893.39</v>
      </c>
      <c r="U25" s="285">
        <v>930.69</v>
      </c>
      <c r="V25" s="285">
        <v>791.77</v>
      </c>
      <c r="W25" s="285">
        <v>706.82</v>
      </c>
    </row>
    <row r="26" spans="2:23" s="290" customFormat="1" ht="13">
      <c r="B26" s="284" t="s">
        <v>148</v>
      </c>
      <c r="C26" s="285" t="s">
        <v>149</v>
      </c>
      <c r="D26" s="286"/>
      <c r="E26" s="287" t="s">
        <v>95</v>
      </c>
      <c r="F26" s="288">
        <v>69</v>
      </c>
      <c r="G26" s="288" t="s">
        <v>96</v>
      </c>
      <c r="H26" s="289">
        <v>10280.75</v>
      </c>
      <c r="J26" s="285">
        <v>900.4</v>
      </c>
      <c r="K26" s="285">
        <v>721.08</v>
      </c>
      <c r="L26" s="285">
        <v>852.96</v>
      </c>
      <c r="M26" s="285">
        <v>894.09</v>
      </c>
      <c r="N26" s="285">
        <v>0</v>
      </c>
      <c r="O26" s="285">
        <v>803.05</v>
      </c>
      <c r="P26" s="285">
        <v>892.61</v>
      </c>
      <c r="Q26" s="285">
        <v>886.28</v>
      </c>
      <c r="R26" s="285">
        <v>919.49</v>
      </c>
      <c r="S26" s="285">
        <v>868.02</v>
      </c>
      <c r="T26" s="285">
        <v>1000</v>
      </c>
      <c r="U26" s="285">
        <v>0</v>
      </c>
      <c r="V26" s="285">
        <v>569.99</v>
      </c>
      <c r="W26" s="285">
        <v>972.78</v>
      </c>
    </row>
    <row r="29" spans="2:23">
      <c r="B29" s="275"/>
      <c r="C29" s="1297"/>
      <c r="D29" s="1297"/>
      <c r="E29" s="1297"/>
      <c r="F29" s="1297"/>
      <c r="G29" s="1297"/>
      <c r="H29" s="1297"/>
      <c r="I29" s="1297"/>
    </row>
    <row r="30" spans="2:23">
      <c r="B30" s="276"/>
      <c r="C30" s="277"/>
    </row>
    <row r="31" spans="2:23">
      <c r="B31" s="276"/>
      <c r="C31" s="277"/>
    </row>
    <row r="32" spans="2:23">
      <c r="B32" s="276"/>
      <c r="C32" s="277"/>
      <c r="E32" s="277"/>
    </row>
  </sheetData>
  <mergeCells count="1">
    <mergeCell ref="C29:I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98794-9F9F-4F4B-B89A-EDC2108F403E}">
  <dimension ref="B1:N1025"/>
  <sheetViews>
    <sheetView workbookViewId="0">
      <selection activeCell="Q22" sqref="Q22"/>
    </sheetView>
  </sheetViews>
  <sheetFormatPr baseColWidth="10" defaultColWidth="9.5" defaultRowHeight="16"/>
  <cols>
    <col min="1" max="1" width="1.125" style="34" customWidth="1"/>
    <col min="2" max="2" width="7.5" style="34" customWidth="1"/>
    <col min="3" max="3" width="16.875" style="34" customWidth="1"/>
    <col min="4" max="4" width="7.5" style="34" customWidth="1"/>
    <col min="5" max="5" width="15.25" style="34" customWidth="1"/>
    <col min="6" max="6" width="7.5" style="34" customWidth="1"/>
    <col min="7" max="7" width="18.125" style="34" customWidth="1"/>
    <col min="8" max="8" width="10.125" style="34" customWidth="1"/>
    <col min="9" max="9" width="1.625" style="34" customWidth="1"/>
    <col min="10" max="14" width="7.25" style="34" customWidth="1"/>
    <col min="15" max="27" width="7.5" style="34" customWidth="1"/>
    <col min="28" max="16384" width="9.5" style="34"/>
  </cols>
  <sheetData>
    <row r="1" spans="2:14" ht="12" customHeight="1"/>
    <row r="2" spans="2:14" ht="21" customHeight="1">
      <c r="C2" s="293"/>
      <c r="D2" s="293"/>
      <c r="E2" s="293"/>
      <c r="F2" s="294" t="s">
        <v>151</v>
      </c>
      <c r="G2" s="293"/>
      <c r="H2" s="293"/>
      <c r="I2" s="293"/>
      <c r="J2" s="293"/>
      <c r="K2" s="293"/>
      <c r="L2" s="293"/>
      <c r="M2" s="295"/>
      <c r="N2" s="295"/>
    </row>
    <row r="3" spans="2:14" ht="21" customHeight="1">
      <c r="C3" s="293"/>
      <c r="D3" s="293"/>
      <c r="F3" s="294" t="s">
        <v>152</v>
      </c>
      <c r="G3" s="293"/>
      <c r="H3" s="293"/>
      <c r="I3" s="293"/>
      <c r="J3" s="293"/>
      <c r="K3" s="293"/>
      <c r="L3" s="293"/>
      <c r="M3" s="295"/>
      <c r="N3" s="295"/>
    </row>
    <row r="4" spans="2:14" ht="18" customHeight="1">
      <c r="B4" s="296"/>
      <c r="C4" s="297"/>
      <c r="E4" s="298"/>
    </row>
    <row r="5" spans="2:14" ht="24.75" customHeight="1" thickBot="1">
      <c r="B5" s="299" t="s">
        <v>153</v>
      </c>
    </row>
    <row r="6" spans="2:14" ht="24.75" customHeight="1" thickBot="1">
      <c r="B6" s="300" t="s">
        <v>0</v>
      </c>
      <c r="C6" s="301" t="s">
        <v>77</v>
      </c>
      <c r="D6" s="302" t="s">
        <v>154</v>
      </c>
      <c r="E6" s="303" t="s">
        <v>79</v>
      </c>
      <c r="F6" s="303" t="s">
        <v>3</v>
      </c>
      <c r="G6" s="304" t="s">
        <v>4</v>
      </c>
      <c r="H6" s="305" t="s">
        <v>155</v>
      </c>
      <c r="J6" s="306" t="s">
        <v>156</v>
      </c>
      <c r="K6" s="307" t="s">
        <v>157</v>
      </c>
      <c r="L6" s="307" t="s">
        <v>158</v>
      </c>
      <c r="M6" s="307" t="s">
        <v>159</v>
      </c>
      <c r="N6" s="308" t="s">
        <v>160</v>
      </c>
    </row>
    <row r="7" spans="2:14" ht="15" customHeight="1">
      <c r="B7" s="309" t="s">
        <v>93</v>
      </c>
      <c r="C7" s="310" t="s">
        <v>161</v>
      </c>
      <c r="D7" s="311"/>
      <c r="E7" s="311"/>
      <c r="F7" s="312">
        <v>282</v>
      </c>
      <c r="G7" s="313" t="s">
        <v>162</v>
      </c>
      <c r="H7" s="314">
        <v>2199186</v>
      </c>
      <c r="I7" s="295"/>
      <c r="J7" s="315">
        <v>2000</v>
      </c>
      <c r="K7" s="316">
        <v>32752</v>
      </c>
      <c r="L7" s="317">
        <v>2000</v>
      </c>
      <c r="M7" s="318" t="s">
        <v>163</v>
      </c>
      <c r="N7" s="319">
        <v>11414</v>
      </c>
    </row>
    <row r="8" spans="2:14" ht="15" customHeight="1">
      <c r="B8" s="320" t="s">
        <v>97</v>
      </c>
      <c r="C8" s="321" t="s">
        <v>164</v>
      </c>
      <c r="D8" s="322"/>
      <c r="E8" s="322"/>
      <c r="F8" s="323">
        <v>574</v>
      </c>
      <c r="G8" s="324" t="s">
        <v>165</v>
      </c>
      <c r="H8" s="325">
        <v>7830</v>
      </c>
      <c r="I8" s="295"/>
      <c r="J8" s="326">
        <v>21337</v>
      </c>
      <c r="K8" s="327">
        <v>9953</v>
      </c>
      <c r="L8" s="328">
        <v>1948</v>
      </c>
      <c r="M8" s="329" t="s">
        <v>163</v>
      </c>
      <c r="N8" s="330">
        <v>1996</v>
      </c>
    </row>
    <row r="9" spans="2:14" ht="15" customHeight="1">
      <c r="B9" s="320" t="s">
        <v>101</v>
      </c>
      <c r="C9" s="321" t="s">
        <v>166</v>
      </c>
      <c r="D9" s="331"/>
      <c r="E9" s="331"/>
      <c r="F9" s="323">
        <v>282</v>
      </c>
      <c r="G9" s="324" t="s">
        <v>162</v>
      </c>
      <c r="H9" s="325">
        <v>7737</v>
      </c>
      <c r="I9" s="295"/>
      <c r="J9" s="326">
        <v>23559</v>
      </c>
      <c r="K9" s="327">
        <v>25628</v>
      </c>
      <c r="L9" s="327">
        <v>20546</v>
      </c>
      <c r="M9" s="329" t="s">
        <v>163</v>
      </c>
      <c r="N9" s="332" t="s">
        <v>167</v>
      </c>
    </row>
    <row r="10" spans="2:14" ht="15" customHeight="1">
      <c r="B10" s="333" t="s">
        <v>105</v>
      </c>
      <c r="C10" s="321" t="s">
        <v>168</v>
      </c>
      <c r="D10" s="331"/>
      <c r="E10" s="331"/>
      <c r="F10" s="323">
        <v>237</v>
      </c>
      <c r="G10" s="324" t="s">
        <v>169</v>
      </c>
      <c r="H10" s="334">
        <v>2126687</v>
      </c>
      <c r="I10" s="295"/>
      <c r="J10" s="326">
        <v>19511</v>
      </c>
      <c r="K10" s="327">
        <v>23743</v>
      </c>
      <c r="L10" s="329" t="s">
        <v>163</v>
      </c>
      <c r="M10" s="328">
        <v>1908</v>
      </c>
      <c r="N10" s="332" t="s">
        <v>170</v>
      </c>
    </row>
    <row r="11" spans="2:14" ht="15" customHeight="1">
      <c r="B11" s="333" t="s">
        <v>109</v>
      </c>
      <c r="C11" s="321" t="s">
        <v>171</v>
      </c>
      <c r="D11" s="331"/>
      <c r="E11" s="331"/>
      <c r="F11" s="323">
        <v>155</v>
      </c>
      <c r="G11" s="324" t="s">
        <v>172</v>
      </c>
      <c r="H11" s="334">
        <v>2097103</v>
      </c>
      <c r="I11" s="295"/>
      <c r="J11" s="326">
        <v>21337</v>
      </c>
      <c r="K11" s="329" t="s">
        <v>163</v>
      </c>
      <c r="L11" s="327" t="s">
        <v>173</v>
      </c>
      <c r="M11" s="327">
        <v>61</v>
      </c>
      <c r="N11" s="332">
        <v>7031</v>
      </c>
    </row>
    <row r="12" spans="2:14" ht="15" customHeight="1">
      <c r="B12" s="333" t="s">
        <v>112</v>
      </c>
      <c r="C12" s="321" t="s">
        <v>174</v>
      </c>
      <c r="D12" s="331"/>
      <c r="E12" s="331"/>
      <c r="F12" s="323">
        <v>110</v>
      </c>
      <c r="G12" s="324" t="s">
        <v>175</v>
      </c>
      <c r="H12" s="334">
        <v>2084107</v>
      </c>
      <c r="I12" s="295"/>
      <c r="J12" s="326" t="s">
        <v>176</v>
      </c>
      <c r="K12" s="327">
        <v>6788</v>
      </c>
      <c r="L12" s="329" t="s">
        <v>163</v>
      </c>
      <c r="M12" s="328">
        <v>2000</v>
      </c>
      <c r="N12" s="332" t="s">
        <v>177</v>
      </c>
    </row>
    <row r="13" spans="2:14" ht="15" customHeight="1">
      <c r="B13" s="333" t="s">
        <v>115</v>
      </c>
      <c r="C13" s="321" t="s">
        <v>178</v>
      </c>
      <c r="D13" s="331"/>
      <c r="E13" s="331"/>
      <c r="F13" s="323">
        <v>882</v>
      </c>
      <c r="G13" s="324" t="s">
        <v>179</v>
      </c>
      <c r="H13" s="325">
        <v>7499</v>
      </c>
      <c r="I13" s="295"/>
      <c r="J13" s="326" t="s">
        <v>180</v>
      </c>
      <c r="K13" s="327" t="s">
        <v>181</v>
      </c>
      <c r="L13" s="327" t="s">
        <v>182</v>
      </c>
      <c r="M13" s="327" t="s">
        <v>183</v>
      </c>
      <c r="N13" s="335" t="s">
        <v>163</v>
      </c>
    </row>
    <row r="14" spans="2:14" ht="15" customHeight="1">
      <c r="B14" s="333" t="s">
        <v>117</v>
      </c>
      <c r="C14" s="321" t="s">
        <v>184</v>
      </c>
      <c r="D14" s="331"/>
      <c r="E14" s="331"/>
      <c r="F14" s="323">
        <v>110</v>
      </c>
      <c r="G14" s="324" t="s">
        <v>175</v>
      </c>
      <c r="H14" s="334">
        <v>2036746</v>
      </c>
      <c r="I14" s="295"/>
      <c r="J14" s="326">
        <v>3379</v>
      </c>
      <c r="K14" s="327" t="s">
        <v>185</v>
      </c>
      <c r="L14" s="329" t="s">
        <v>163</v>
      </c>
      <c r="M14" s="327">
        <v>17046</v>
      </c>
      <c r="N14" s="330">
        <v>1753</v>
      </c>
    </row>
    <row r="15" spans="2:14" ht="15" customHeight="1">
      <c r="B15" s="333" t="s">
        <v>120</v>
      </c>
      <c r="C15" s="321" t="s">
        <v>186</v>
      </c>
      <c r="D15" s="331"/>
      <c r="E15" s="331"/>
      <c r="F15" s="323">
        <v>64</v>
      </c>
      <c r="G15" s="324" t="s">
        <v>187</v>
      </c>
      <c r="H15" s="334">
        <v>2024419</v>
      </c>
      <c r="I15" s="295"/>
      <c r="J15" s="326" t="s">
        <v>188</v>
      </c>
      <c r="K15" s="329" t="s">
        <v>163</v>
      </c>
      <c r="L15" s="327" t="s">
        <v>189</v>
      </c>
      <c r="M15" s="328">
        <v>1922</v>
      </c>
      <c r="N15" s="332" t="s">
        <v>190</v>
      </c>
    </row>
    <row r="16" spans="2:14" ht="15" customHeight="1">
      <c r="B16" s="333" t="s">
        <v>123</v>
      </c>
      <c r="C16" s="321" t="s">
        <v>191</v>
      </c>
      <c r="D16" s="331"/>
      <c r="E16" s="331"/>
      <c r="F16" s="323">
        <v>38</v>
      </c>
      <c r="G16" s="324" t="s">
        <v>192</v>
      </c>
      <c r="H16" s="334">
        <v>2008165</v>
      </c>
      <c r="I16" s="295"/>
      <c r="J16" s="326" t="s">
        <v>193</v>
      </c>
      <c r="K16" s="329" t="s">
        <v>163</v>
      </c>
      <c r="L16" s="327" t="s">
        <v>194</v>
      </c>
      <c r="M16" s="327" t="s">
        <v>195</v>
      </c>
      <c r="N16" s="332" t="s">
        <v>196</v>
      </c>
    </row>
    <row r="17" spans="2:14" ht="15" customHeight="1">
      <c r="B17" s="333" t="s">
        <v>125</v>
      </c>
      <c r="C17" s="321" t="s">
        <v>197</v>
      </c>
      <c r="D17" s="331"/>
      <c r="E17" s="331"/>
      <c r="F17" s="323">
        <v>512</v>
      </c>
      <c r="G17" s="324" t="s">
        <v>198</v>
      </c>
      <c r="H17" s="334">
        <v>2005580</v>
      </c>
      <c r="I17" s="295"/>
      <c r="J17" s="326" t="s">
        <v>199</v>
      </c>
      <c r="K17" s="328">
        <v>1840</v>
      </c>
      <c r="L17" s="327" t="s">
        <v>200</v>
      </c>
      <c r="M17" s="327" t="s">
        <v>201</v>
      </c>
      <c r="N17" s="335" t="s">
        <v>163</v>
      </c>
    </row>
    <row r="18" spans="2:14" ht="15" customHeight="1">
      <c r="B18" s="333" t="s">
        <v>127</v>
      </c>
      <c r="C18" s="321" t="s">
        <v>202</v>
      </c>
      <c r="D18" s="331"/>
      <c r="E18" s="331"/>
      <c r="F18" s="323">
        <v>972</v>
      </c>
      <c r="G18" s="324" t="s">
        <v>203</v>
      </c>
      <c r="H18" s="334">
        <v>2005396</v>
      </c>
      <c r="I18" s="295"/>
      <c r="J18" s="326" t="s">
        <v>204</v>
      </c>
      <c r="K18" s="327" t="s">
        <v>205</v>
      </c>
      <c r="L18" s="329" t="s">
        <v>163</v>
      </c>
      <c r="M18" s="327" t="s">
        <v>206</v>
      </c>
      <c r="N18" s="332" t="s">
        <v>207</v>
      </c>
    </row>
    <row r="19" spans="2:14" ht="15" customHeight="1">
      <c r="B19" s="333" t="s">
        <v>130</v>
      </c>
      <c r="C19" s="321" t="s">
        <v>208</v>
      </c>
      <c r="D19" s="331"/>
      <c r="E19" s="331"/>
      <c r="F19" s="323">
        <v>64</v>
      </c>
      <c r="G19" s="324" t="s">
        <v>187</v>
      </c>
      <c r="H19" s="334">
        <v>1978945</v>
      </c>
      <c r="I19" s="295"/>
      <c r="J19" s="326" t="s">
        <v>209</v>
      </c>
      <c r="K19" s="328">
        <v>1952</v>
      </c>
      <c r="L19" s="327" t="s">
        <v>210</v>
      </c>
      <c r="M19" s="328">
        <v>1802</v>
      </c>
      <c r="N19" s="335" t="s">
        <v>163</v>
      </c>
    </row>
    <row r="20" spans="2:14" ht="15" customHeight="1">
      <c r="B20" s="333" t="s">
        <v>134</v>
      </c>
      <c r="C20" s="321" t="s">
        <v>211</v>
      </c>
      <c r="D20" s="331"/>
      <c r="E20" s="331"/>
      <c r="F20" s="323">
        <v>38</v>
      </c>
      <c r="G20" s="324" t="s">
        <v>192</v>
      </c>
      <c r="H20" s="334">
        <v>1969421</v>
      </c>
      <c r="I20" s="295"/>
      <c r="J20" s="326" t="s">
        <v>212</v>
      </c>
      <c r="K20" s="327">
        <v>17288</v>
      </c>
      <c r="L20" s="327">
        <v>28946</v>
      </c>
      <c r="M20" s="327" t="s">
        <v>213</v>
      </c>
      <c r="N20" s="335" t="s">
        <v>163</v>
      </c>
    </row>
    <row r="21" spans="2:14" ht="15" customHeight="1">
      <c r="B21" s="333" t="s">
        <v>136</v>
      </c>
      <c r="C21" s="321" t="s">
        <v>214</v>
      </c>
      <c r="D21" s="331"/>
      <c r="E21" s="331"/>
      <c r="F21" s="323">
        <v>110</v>
      </c>
      <c r="G21" s="324" t="s">
        <v>175</v>
      </c>
      <c r="H21" s="334">
        <v>1955236</v>
      </c>
      <c r="I21" s="295"/>
      <c r="J21" s="326" t="s">
        <v>215</v>
      </c>
      <c r="K21" s="327" t="s">
        <v>216</v>
      </c>
      <c r="L21" s="329" t="s">
        <v>163</v>
      </c>
      <c r="M21" s="327" t="s">
        <v>217</v>
      </c>
      <c r="N21" s="330">
        <v>1752</v>
      </c>
    </row>
    <row r="22" spans="2:14" ht="15" customHeight="1">
      <c r="B22" s="333" t="s">
        <v>138</v>
      </c>
      <c r="C22" s="321" t="s">
        <v>218</v>
      </c>
      <c r="D22" s="331"/>
      <c r="E22" s="331"/>
      <c r="F22" s="323">
        <v>110</v>
      </c>
      <c r="G22" s="324" t="s">
        <v>175</v>
      </c>
      <c r="H22" s="334">
        <v>1954505</v>
      </c>
      <c r="I22" s="295"/>
      <c r="J22" s="326" t="s">
        <v>219</v>
      </c>
      <c r="K22" s="327" t="s">
        <v>220</v>
      </c>
      <c r="L22" s="327" t="s">
        <v>221</v>
      </c>
      <c r="M22" s="327" t="s">
        <v>222</v>
      </c>
      <c r="N22" s="335" t="s">
        <v>163</v>
      </c>
    </row>
    <row r="23" spans="2:14" ht="15" customHeight="1">
      <c r="B23" s="333" t="s">
        <v>140</v>
      </c>
      <c r="C23" s="321" t="s">
        <v>223</v>
      </c>
      <c r="D23" s="331"/>
      <c r="E23" s="331"/>
      <c r="F23" s="323">
        <v>882</v>
      </c>
      <c r="G23" s="324" t="s">
        <v>179</v>
      </c>
      <c r="H23" s="334">
        <v>1941722</v>
      </c>
      <c r="I23" s="295"/>
      <c r="J23" s="326" t="s">
        <v>224</v>
      </c>
      <c r="K23" s="327" t="s">
        <v>225</v>
      </c>
      <c r="L23" s="327" t="s">
        <v>226</v>
      </c>
      <c r="M23" s="329" t="s">
        <v>163</v>
      </c>
      <c r="N23" s="332" t="s">
        <v>227</v>
      </c>
    </row>
    <row r="24" spans="2:14" ht="15" customHeight="1">
      <c r="B24" s="333" t="s">
        <v>143</v>
      </c>
      <c r="C24" s="321" t="s">
        <v>228</v>
      </c>
      <c r="D24" s="331"/>
      <c r="E24" s="331"/>
      <c r="F24" s="323">
        <v>798</v>
      </c>
      <c r="G24" s="324" t="s">
        <v>229</v>
      </c>
      <c r="H24" s="334">
        <v>1914024</v>
      </c>
      <c r="I24" s="295"/>
      <c r="J24" s="326" t="s">
        <v>230</v>
      </c>
      <c r="K24" s="327" t="s">
        <v>231</v>
      </c>
      <c r="L24" s="327" t="s">
        <v>232</v>
      </c>
      <c r="M24" s="327" t="s">
        <v>233</v>
      </c>
      <c r="N24" s="335" t="s">
        <v>163</v>
      </c>
    </row>
    <row r="25" spans="2:14" ht="15" customHeight="1">
      <c r="B25" s="333" t="s">
        <v>146</v>
      </c>
      <c r="C25" s="321" t="s">
        <v>234</v>
      </c>
      <c r="D25" s="331"/>
      <c r="E25" s="331"/>
      <c r="F25" s="323">
        <v>972</v>
      </c>
      <c r="G25" s="324" t="s">
        <v>203</v>
      </c>
      <c r="H25" s="334">
        <v>1904922</v>
      </c>
      <c r="I25" s="295"/>
      <c r="J25" s="326" t="s">
        <v>235</v>
      </c>
      <c r="K25" s="327" t="s">
        <v>236</v>
      </c>
      <c r="L25" s="327" t="s">
        <v>237</v>
      </c>
      <c r="M25" s="327" t="s">
        <v>238</v>
      </c>
      <c r="N25" s="335" t="s">
        <v>163</v>
      </c>
    </row>
    <row r="26" spans="2:14" ht="15" customHeight="1">
      <c r="B26" s="333" t="s">
        <v>148</v>
      </c>
      <c r="C26" s="321" t="s">
        <v>239</v>
      </c>
      <c r="D26" s="331"/>
      <c r="E26" s="331"/>
      <c r="F26" s="323">
        <v>669</v>
      </c>
      <c r="G26" s="324" t="s">
        <v>240</v>
      </c>
      <c r="H26" s="334">
        <v>1898199</v>
      </c>
      <c r="I26" s="295"/>
      <c r="J26" s="326" t="s">
        <v>241</v>
      </c>
      <c r="K26" s="327" t="s">
        <v>242</v>
      </c>
      <c r="L26" s="328">
        <v>1746</v>
      </c>
      <c r="M26" s="327" t="s">
        <v>243</v>
      </c>
      <c r="N26" s="335" t="s">
        <v>163</v>
      </c>
    </row>
    <row r="27" spans="2:14" ht="15" customHeight="1">
      <c r="B27" s="333" t="s">
        <v>244</v>
      </c>
      <c r="C27" s="321" t="s">
        <v>245</v>
      </c>
      <c r="D27" s="331"/>
      <c r="E27" s="331"/>
      <c r="F27" s="323">
        <v>282</v>
      </c>
      <c r="G27" s="324" t="s">
        <v>162</v>
      </c>
      <c r="H27" s="334">
        <v>1879936</v>
      </c>
      <c r="I27" s="295"/>
      <c r="J27" s="336" t="s">
        <v>163</v>
      </c>
      <c r="K27" s="327" t="s">
        <v>246</v>
      </c>
      <c r="L27" s="327" t="s">
        <v>247</v>
      </c>
      <c r="M27" s="327" t="s">
        <v>248</v>
      </c>
      <c r="N27" s="332" t="s">
        <v>249</v>
      </c>
    </row>
    <row r="28" spans="2:14" ht="15" customHeight="1">
      <c r="B28" s="333" t="s">
        <v>250</v>
      </c>
      <c r="C28" s="321" t="s">
        <v>251</v>
      </c>
      <c r="D28" s="331"/>
      <c r="E28" s="331"/>
      <c r="F28" s="323">
        <v>882</v>
      </c>
      <c r="G28" s="324" t="s">
        <v>179</v>
      </c>
      <c r="H28" s="334">
        <v>1878869</v>
      </c>
      <c r="I28" s="295"/>
      <c r="J28" s="337">
        <v>1858</v>
      </c>
      <c r="K28" s="327">
        <v>3685</v>
      </c>
      <c r="L28" s="329" t="s">
        <v>163</v>
      </c>
      <c r="M28" s="327" t="s">
        <v>252</v>
      </c>
      <c r="N28" s="330">
        <v>1812</v>
      </c>
    </row>
    <row r="29" spans="2:14" ht="15" customHeight="1">
      <c r="B29" s="333" t="s">
        <v>253</v>
      </c>
      <c r="C29" s="321" t="s">
        <v>254</v>
      </c>
      <c r="D29" s="331"/>
      <c r="E29" s="331"/>
      <c r="F29" s="323">
        <v>451</v>
      </c>
      <c r="G29" s="324" t="s">
        <v>255</v>
      </c>
      <c r="H29" s="334">
        <v>1860729</v>
      </c>
      <c r="I29" s="295"/>
      <c r="J29" s="336" t="s">
        <v>163</v>
      </c>
      <c r="K29" s="327" t="s">
        <v>256</v>
      </c>
      <c r="L29" s="327" t="s">
        <v>257</v>
      </c>
      <c r="M29" s="327">
        <v>12663</v>
      </c>
      <c r="N29" s="332" t="s">
        <v>258</v>
      </c>
    </row>
    <row r="30" spans="2:14" ht="15" customHeight="1">
      <c r="B30" s="333" t="s">
        <v>259</v>
      </c>
      <c r="C30" s="321" t="s">
        <v>260</v>
      </c>
      <c r="D30" s="331"/>
      <c r="E30" s="331"/>
      <c r="F30" s="323">
        <v>979</v>
      </c>
      <c r="G30" s="324" t="s">
        <v>261</v>
      </c>
      <c r="H30" s="334">
        <v>1859483</v>
      </c>
      <c r="I30" s="295"/>
      <c r="J30" s="326" t="s">
        <v>262</v>
      </c>
      <c r="K30" s="329" t="s">
        <v>163</v>
      </c>
      <c r="L30" s="327" t="s">
        <v>263</v>
      </c>
      <c r="M30" s="327" t="s">
        <v>264</v>
      </c>
      <c r="N30" s="332" t="s">
        <v>265</v>
      </c>
    </row>
    <row r="31" spans="2:14" ht="15" customHeight="1">
      <c r="B31" s="333" t="s">
        <v>266</v>
      </c>
      <c r="C31" s="321" t="s">
        <v>267</v>
      </c>
      <c r="D31" s="331"/>
      <c r="E31" s="331"/>
      <c r="F31" s="323">
        <v>237</v>
      </c>
      <c r="G31" s="324" t="s">
        <v>268</v>
      </c>
      <c r="H31" s="334">
        <v>1846028</v>
      </c>
      <c r="I31" s="295"/>
      <c r="J31" s="326" t="s">
        <v>269</v>
      </c>
      <c r="K31" s="327" t="s">
        <v>270</v>
      </c>
      <c r="L31" s="329" t="s">
        <v>163</v>
      </c>
      <c r="M31" s="327" t="s">
        <v>271</v>
      </c>
      <c r="N31" s="332" t="s">
        <v>189</v>
      </c>
    </row>
    <row r="32" spans="2:14" ht="15" customHeight="1">
      <c r="B32" s="333" t="s">
        <v>272</v>
      </c>
      <c r="C32" s="321" t="s">
        <v>273</v>
      </c>
      <c r="D32" s="331"/>
      <c r="E32" s="331"/>
      <c r="F32" s="323">
        <v>146</v>
      </c>
      <c r="G32" s="324" t="s">
        <v>274</v>
      </c>
      <c r="H32" s="334">
        <v>1839788</v>
      </c>
      <c r="I32" s="295"/>
      <c r="J32" s="337">
        <v>1788</v>
      </c>
      <c r="K32" s="329" t="s">
        <v>163</v>
      </c>
      <c r="L32" s="327" t="s">
        <v>275</v>
      </c>
      <c r="M32" s="327" t="s">
        <v>276</v>
      </c>
      <c r="N32" s="330">
        <v>1617</v>
      </c>
    </row>
    <row r="33" spans="2:14" ht="15" customHeight="1">
      <c r="B33" s="333" t="s">
        <v>277</v>
      </c>
      <c r="C33" s="321" t="s">
        <v>278</v>
      </c>
      <c r="D33" s="331"/>
      <c r="E33" s="331"/>
      <c r="F33" s="323">
        <v>274</v>
      </c>
      <c r="G33" s="324" t="s">
        <v>279</v>
      </c>
      <c r="H33" s="334">
        <v>1819276</v>
      </c>
      <c r="I33" s="295"/>
      <c r="J33" s="326" t="s">
        <v>276</v>
      </c>
      <c r="K33" s="328">
        <v>1750</v>
      </c>
      <c r="L33" s="327" t="s">
        <v>280</v>
      </c>
      <c r="M33" s="329" t="s">
        <v>163</v>
      </c>
      <c r="N33" s="332" t="s">
        <v>281</v>
      </c>
    </row>
    <row r="34" spans="2:14" ht="15" customHeight="1">
      <c r="B34" s="333" t="s">
        <v>282</v>
      </c>
      <c r="C34" s="321" t="s">
        <v>283</v>
      </c>
      <c r="D34" s="331"/>
      <c r="E34" s="331"/>
      <c r="F34" s="323">
        <v>81</v>
      </c>
      <c r="G34" s="324" t="s">
        <v>284</v>
      </c>
      <c r="H34" s="334">
        <v>1812091</v>
      </c>
      <c r="I34" s="295"/>
      <c r="J34" s="326" t="s">
        <v>285</v>
      </c>
      <c r="K34" s="327" t="s">
        <v>286</v>
      </c>
      <c r="L34" s="329" t="s">
        <v>163</v>
      </c>
      <c r="M34" s="327">
        <v>5266</v>
      </c>
      <c r="N34" s="332" t="s">
        <v>287</v>
      </c>
    </row>
    <row r="35" spans="2:14" ht="15" customHeight="1">
      <c r="B35" s="333" t="s">
        <v>288</v>
      </c>
      <c r="C35" s="321" t="s">
        <v>289</v>
      </c>
      <c r="D35" s="331"/>
      <c r="E35" s="331"/>
      <c r="F35" s="323">
        <v>798</v>
      </c>
      <c r="G35" s="324" t="s">
        <v>229</v>
      </c>
      <c r="H35" s="334">
        <v>1803448</v>
      </c>
      <c r="I35" s="295"/>
      <c r="J35" s="326" t="s">
        <v>290</v>
      </c>
      <c r="K35" s="327" t="s">
        <v>291</v>
      </c>
      <c r="L35" s="327" t="s">
        <v>292</v>
      </c>
      <c r="M35" s="329" t="s">
        <v>163</v>
      </c>
      <c r="N35" s="332" t="s">
        <v>293</v>
      </c>
    </row>
    <row r="36" spans="2:14" ht="15" customHeight="1">
      <c r="B36" s="333" t="s">
        <v>294</v>
      </c>
      <c r="C36" s="321" t="s">
        <v>295</v>
      </c>
      <c r="D36" s="331"/>
      <c r="E36" s="331"/>
      <c r="F36" s="323">
        <v>274</v>
      </c>
      <c r="G36" s="324" t="s">
        <v>296</v>
      </c>
      <c r="H36" s="334">
        <v>1795747</v>
      </c>
      <c r="I36" s="295"/>
      <c r="J36" s="326" t="s">
        <v>297</v>
      </c>
      <c r="K36" s="327" t="s">
        <v>298</v>
      </c>
      <c r="L36" s="327" t="s">
        <v>299</v>
      </c>
      <c r="M36" s="329" t="s">
        <v>163</v>
      </c>
      <c r="N36" s="332" t="s">
        <v>300</v>
      </c>
    </row>
    <row r="37" spans="2:14" ht="15" customHeight="1">
      <c r="B37" s="333" t="s">
        <v>301</v>
      </c>
      <c r="C37" s="321" t="s">
        <v>302</v>
      </c>
      <c r="D37" s="331"/>
      <c r="E37" s="331"/>
      <c r="F37" s="323">
        <v>64</v>
      </c>
      <c r="G37" s="324" t="s">
        <v>187</v>
      </c>
      <c r="H37" s="334">
        <v>1793463</v>
      </c>
      <c r="I37" s="295"/>
      <c r="J37" s="326" t="s">
        <v>303</v>
      </c>
      <c r="K37" s="327" t="s">
        <v>304</v>
      </c>
      <c r="L37" s="327" t="s">
        <v>305</v>
      </c>
      <c r="M37" s="329" t="s">
        <v>163</v>
      </c>
      <c r="N37" s="332" t="s">
        <v>306</v>
      </c>
    </row>
    <row r="38" spans="2:14" ht="15" customHeight="1">
      <c r="B38" s="333" t="s">
        <v>307</v>
      </c>
      <c r="C38" s="321" t="s">
        <v>308</v>
      </c>
      <c r="D38" s="331"/>
      <c r="E38" s="331"/>
      <c r="F38" s="323">
        <v>470</v>
      </c>
      <c r="G38" s="324" t="s">
        <v>309</v>
      </c>
      <c r="H38" s="334">
        <v>1762540</v>
      </c>
      <c r="I38" s="295"/>
      <c r="J38" s="326" t="s">
        <v>304</v>
      </c>
      <c r="K38" s="327" t="s">
        <v>310</v>
      </c>
      <c r="L38" s="327" t="s">
        <v>311</v>
      </c>
      <c r="M38" s="327" t="s">
        <v>312</v>
      </c>
      <c r="N38" s="335" t="s">
        <v>163</v>
      </c>
    </row>
    <row r="39" spans="2:14" ht="15" customHeight="1">
      <c r="B39" s="333" t="s">
        <v>313</v>
      </c>
      <c r="C39" s="321" t="s">
        <v>314</v>
      </c>
      <c r="D39" s="331"/>
      <c r="E39" s="331"/>
      <c r="F39" s="323">
        <v>669</v>
      </c>
      <c r="G39" s="324" t="s">
        <v>240</v>
      </c>
      <c r="H39" s="334">
        <v>1730976</v>
      </c>
      <c r="I39" s="295"/>
      <c r="J39" s="337">
        <v>1692</v>
      </c>
      <c r="K39" s="327" t="s">
        <v>315</v>
      </c>
      <c r="L39" s="329" t="s">
        <v>163</v>
      </c>
      <c r="M39" s="327" t="s">
        <v>316</v>
      </c>
      <c r="N39" s="330">
        <v>1750</v>
      </c>
    </row>
    <row r="40" spans="2:14" ht="15" customHeight="1">
      <c r="B40" s="333" t="s">
        <v>317</v>
      </c>
      <c r="C40" s="321" t="s">
        <v>318</v>
      </c>
      <c r="D40" s="331"/>
      <c r="E40" s="331"/>
      <c r="F40" s="323">
        <v>338</v>
      </c>
      <c r="G40" s="324" t="s">
        <v>319</v>
      </c>
      <c r="H40" s="334">
        <v>1684744</v>
      </c>
      <c r="I40" s="295"/>
      <c r="J40" s="326" t="s">
        <v>320</v>
      </c>
      <c r="K40" s="327" t="s">
        <v>321</v>
      </c>
      <c r="L40" s="327" t="s">
        <v>322</v>
      </c>
      <c r="M40" s="329" t="s">
        <v>163</v>
      </c>
      <c r="N40" s="332" t="s">
        <v>323</v>
      </c>
    </row>
    <row r="41" spans="2:14" ht="15" customHeight="1">
      <c r="B41" s="333" t="s">
        <v>324</v>
      </c>
      <c r="C41" s="321" t="s">
        <v>325</v>
      </c>
      <c r="D41" s="331"/>
      <c r="E41" s="331"/>
      <c r="F41" s="323">
        <v>64</v>
      </c>
      <c r="G41" s="324" t="s">
        <v>187</v>
      </c>
      <c r="H41" s="334">
        <v>1608926</v>
      </c>
      <c r="I41" s="295"/>
      <c r="J41" s="326" t="s">
        <v>326</v>
      </c>
      <c r="K41" s="327" t="s">
        <v>327</v>
      </c>
      <c r="L41" s="327" t="s">
        <v>328</v>
      </c>
      <c r="M41" s="327" t="s">
        <v>329</v>
      </c>
      <c r="N41" s="335" t="s">
        <v>163</v>
      </c>
    </row>
    <row r="42" spans="2:14" ht="15" customHeight="1">
      <c r="B42" s="333" t="s">
        <v>330</v>
      </c>
      <c r="C42" s="321" t="s">
        <v>331</v>
      </c>
      <c r="D42" s="331"/>
      <c r="E42" s="331"/>
      <c r="F42" s="323">
        <v>972</v>
      </c>
      <c r="G42" s="324" t="s">
        <v>203</v>
      </c>
      <c r="H42" s="334">
        <v>1606064</v>
      </c>
      <c r="I42" s="295"/>
      <c r="J42" s="326" t="s">
        <v>332</v>
      </c>
      <c r="K42" s="327" t="s">
        <v>333</v>
      </c>
      <c r="L42" s="327" t="s">
        <v>334</v>
      </c>
      <c r="M42" s="329" t="s">
        <v>163</v>
      </c>
      <c r="N42" s="332" t="s">
        <v>335</v>
      </c>
    </row>
    <row r="43" spans="2:14" ht="15" customHeight="1">
      <c r="B43" s="333" t="s">
        <v>336</v>
      </c>
      <c r="C43" s="321" t="s">
        <v>337</v>
      </c>
      <c r="D43" s="331"/>
      <c r="E43" s="331"/>
      <c r="F43" s="323">
        <v>195</v>
      </c>
      <c r="G43" s="324" t="s">
        <v>338</v>
      </c>
      <c r="H43" s="325">
        <v>6266</v>
      </c>
      <c r="I43" s="295"/>
      <c r="J43" s="326" t="s">
        <v>339</v>
      </c>
      <c r="K43" s="327" t="s">
        <v>340</v>
      </c>
      <c r="L43" s="327" t="s">
        <v>341</v>
      </c>
      <c r="M43" s="329" t="s">
        <v>163</v>
      </c>
      <c r="N43" s="332" t="s">
        <v>342</v>
      </c>
    </row>
    <row r="44" spans="2:14" ht="15" customHeight="1">
      <c r="B44" s="333" t="s">
        <v>343</v>
      </c>
      <c r="C44" s="321" t="s">
        <v>344</v>
      </c>
      <c r="D44" s="331"/>
      <c r="E44" s="331"/>
      <c r="F44" s="323">
        <v>669</v>
      </c>
      <c r="G44" s="324" t="s">
        <v>240</v>
      </c>
      <c r="H44" s="334">
        <v>1532957</v>
      </c>
      <c r="I44" s="295"/>
      <c r="J44" s="326" t="s">
        <v>345</v>
      </c>
      <c r="K44" s="327" t="s">
        <v>346</v>
      </c>
      <c r="L44" s="327" t="s">
        <v>347</v>
      </c>
      <c r="M44" s="328">
        <v>1170</v>
      </c>
      <c r="N44" s="335" t="s">
        <v>163</v>
      </c>
    </row>
    <row r="45" spans="2:14" ht="15" customHeight="1">
      <c r="B45" s="333" t="s">
        <v>348</v>
      </c>
      <c r="C45" s="321" t="s">
        <v>349</v>
      </c>
      <c r="D45" s="331"/>
      <c r="E45" s="331"/>
      <c r="F45" s="323">
        <v>109</v>
      </c>
      <c r="G45" s="324" t="s">
        <v>350</v>
      </c>
      <c r="H45" s="334">
        <v>1511831</v>
      </c>
      <c r="I45" s="295"/>
      <c r="J45" s="337">
        <v>1380</v>
      </c>
      <c r="K45" s="327" t="s">
        <v>351</v>
      </c>
      <c r="L45" s="328">
        <v>1545</v>
      </c>
      <c r="M45" s="327" t="s">
        <v>352</v>
      </c>
      <c r="N45" s="335" t="s">
        <v>163</v>
      </c>
    </row>
    <row r="46" spans="2:14" ht="15" customHeight="1">
      <c r="B46" s="333" t="s">
        <v>353</v>
      </c>
      <c r="C46" s="321" t="s">
        <v>354</v>
      </c>
      <c r="D46" s="331"/>
      <c r="E46" s="331"/>
      <c r="F46" s="323">
        <v>274</v>
      </c>
      <c r="G46" s="324" t="s">
        <v>296</v>
      </c>
      <c r="H46" s="334">
        <v>1506017</v>
      </c>
      <c r="I46" s="295"/>
      <c r="J46" s="326" t="s">
        <v>355</v>
      </c>
      <c r="K46" s="327" t="s">
        <v>233</v>
      </c>
      <c r="L46" s="329" t="s">
        <v>163</v>
      </c>
      <c r="M46" s="328">
        <v>982</v>
      </c>
      <c r="N46" s="332" t="s">
        <v>356</v>
      </c>
    </row>
    <row r="47" spans="2:14" ht="15" customHeight="1">
      <c r="B47" s="333" t="s">
        <v>357</v>
      </c>
      <c r="C47" s="321" t="s">
        <v>358</v>
      </c>
      <c r="D47" s="331"/>
      <c r="E47" s="331"/>
      <c r="F47" s="323">
        <v>972</v>
      </c>
      <c r="G47" s="324" t="s">
        <v>203</v>
      </c>
      <c r="H47" s="334">
        <v>1445145</v>
      </c>
      <c r="I47" s="295"/>
      <c r="J47" s="326" t="s">
        <v>359</v>
      </c>
      <c r="K47" s="327" t="s">
        <v>360</v>
      </c>
      <c r="L47" s="329" t="s">
        <v>163</v>
      </c>
      <c r="M47" s="327" t="s">
        <v>361</v>
      </c>
      <c r="N47" s="332" t="s">
        <v>362</v>
      </c>
    </row>
    <row r="48" spans="2:14" ht="15" customHeight="1" thickBot="1">
      <c r="B48" s="338" t="s">
        <v>363</v>
      </c>
      <c r="C48" s="339"/>
      <c r="D48" s="340"/>
      <c r="E48" s="340"/>
      <c r="F48" s="341"/>
      <c r="G48" s="342"/>
      <c r="H48" s="343"/>
      <c r="I48" s="295"/>
      <c r="J48" s="344"/>
      <c r="K48" s="345"/>
      <c r="L48" s="345"/>
      <c r="M48" s="345"/>
      <c r="N48" s="346"/>
    </row>
    <row r="49" spans="2:14" ht="12" customHeight="1"/>
    <row r="50" spans="2:14" ht="25.5" customHeight="1">
      <c r="B50" s="347"/>
      <c r="C50" s="1298"/>
      <c r="D50" s="1299"/>
      <c r="E50" s="1299"/>
      <c r="F50" s="1299"/>
      <c r="G50" s="1299"/>
      <c r="H50" s="1299"/>
      <c r="I50" s="1299"/>
      <c r="J50" s="1299"/>
      <c r="K50" s="1299"/>
      <c r="L50" s="1299"/>
      <c r="M50" s="1299"/>
      <c r="N50" s="1299"/>
    </row>
    <row r="51" spans="2:14" ht="12" customHeight="1">
      <c r="B51" s="348"/>
      <c r="C51" s="349"/>
    </row>
    <row r="52" spans="2:14" ht="12" customHeight="1">
      <c r="B52" s="348"/>
      <c r="C52" s="349"/>
    </row>
    <row r="53" spans="2:14" ht="12" customHeight="1">
      <c r="B53" s="348"/>
      <c r="C53" s="349"/>
      <c r="E53" s="349"/>
    </row>
    <row r="54" spans="2:14" ht="12" customHeight="1"/>
    <row r="55" spans="2:14" ht="12" customHeight="1"/>
    <row r="56" spans="2:14" ht="12" customHeight="1"/>
    <row r="57" spans="2:14" ht="12" customHeight="1"/>
    <row r="58" spans="2:14" ht="12" customHeight="1"/>
    <row r="59" spans="2:14" ht="12" customHeight="1"/>
    <row r="60" spans="2:14" ht="12" customHeight="1"/>
    <row r="61" spans="2:14" ht="12" customHeight="1"/>
    <row r="62" spans="2:14" ht="12" customHeight="1"/>
    <row r="63" spans="2:14" ht="12" customHeight="1"/>
    <row r="64" spans="2:14" ht="12" customHeight="1"/>
    <row r="65" s="34" customFormat="1"/>
    <row r="66" s="34" customFormat="1"/>
    <row r="67" s="34" customFormat="1"/>
    <row r="68" s="34" customFormat="1"/>
    <row r="69" s="34" customFormat="1"/>
    <row r="70" s="34" customFormat="1"/>
    <row r="71" s="34" customFormat="1"/>
    <row r="72" s="34" customFormat="1"/>
    <row r="73" s="34" customFormat="1"/>
    <row r="74" s="34" customFormat="1"/>
    <row r="75" s="34" customFormat="1"/>
    <row r="76" s="34" customFormat="1"/>
    <row r="77" s="34" customFormat="1"/>
    <row r="78" s="34" customFormat="1"/>
    <row r="79" s="34" customFormat="1"/>
    <row r="80" s="34" customFormat="1"/>
    <row r="81" s="34" customFormat="1"/>
    <row r="82" s="34" customFormat="1"/>
    <row r="83" s="34" customFormat="1"/>
    <row r="84" s="34" customFormat="1"/>
    <row r="85" s="34" customFormat="1"/>
    <row r="86" s="34" customFormat="1"/>
    <row r="87" s="34" customFormat="1"/>
    <row r="88" s="34" customFormat="1"/>
    <row r="89" s="34" customFormat="1"/>
    <row r="90" s="34" customFormat="1"/>
    <row r="91" s="34" customFormat="1"/>
    <row r="92" s="34" customFormat="1"/>
    <row r="93" s="34" customFormat="1"/>
    <row r="94" s="34" customFormat="1"/>
    <row r="95" s="34" customFormat="1"/>
    <row r="96" s="34" customFormat="1"/>
    <row r="97" s="34" customFormat="1"/>
    <row r="98" s="34" customFormat="1"/>
    <row r="99" s="34" customFormat="1"/>
    <row r="100" s="34" customFormat="1"/>
    <row r="101" s="34" customFormat="1"/>
    <row r="102" s="34" customFormat="1"/>
    <row r="103" s="34" customFormat="1"/>
    <row r="104" s="34" customFormat="1"/>
    <row r="105" s="34" customFormat="1"/>
    <row r="106" s="34" customFormat="1"/>
    <row r="107" s="34" customFormat="1"/>
    <row r="108" s="34" customFormat="1"/>
    <row r="109" s="34" customFormat="1"/>
    <row r="110" s="34" customFormat="1"/>
    <row r="111" s="34" customFormat="1"/>
    <row r="112" s="34" customFormat="1"/>
    <row r="113" s="34" customFormat="1"/>
    <row r="114" s="34" customFormat="1"/>
    <row r="115" s="34" customFormat="1"/>
    <row r="116" s="34" customFormat="1"/>
    <row r="117" s="34" customFormat="1"/>
    <row r="118" s="34" customFormat="1"/>
    <row r="119" s="34" customFormat="1"/>
    <row r="120" s="34" customFormat="1"/>
    <row r="121" s="34" customFormat="1"/>
    <row r="122" s="34" customFormat="1"/>
    <row r="123" s="34" customFormat="1"/>
    <row r="124" s="34" customFormat="1"/>
    <row r="125" s="34" customFormat="1"/>
    <row r="126" s="34" customFormat="1"/>
    <row r="127" s="34" customFormat="1"/>
    <row r="128" s="34" customFormat="1"/>
    <row r="129" s="34" customFormat="1"/>
    <row r="130" s="34" customFormat="1"/>
    <row r="131" s="34" customFormat="1"/>
    <row r="132" s="34" customFormat="1"/>
    <row r="133" s="34" customFormat="1"/>
    <row r="134" s="34" customFormat="1"/>
    <row r="135" s="34" customFormat="1"/>
    <row r="136" s="34" customFormat="1"/>
    <row r="137" s="34" customFormat="1"/>
    <row r="138" s="34" customFormat="1"/>
    <row r="139" s="34" customFormat="1"/>
    <row r="140" s="34" customFormat="1"/>
    <row r="141" s="34" customFormat="1"/>
    <row r="142" s="34" customFormat="1"/>
    <row r="143" s="34" customFormat="1"/>
    <row r="144" s="34" customFormat="1"/>
    <row r="145" s="34" customFormat="1"/>
    <row r="146" s="34" customFormat="1"/>
    <row r="147" s="34" customFormat="1"/>
    <row r="148" s="34" customFormat="1"/>
    <row r="149" s="34" customFormat="1"/>
    <row r="150" s="34" customFormat="1"/>
    <row r="151" s="34" customFormat="1"/>
    <row r="152" s="34" customFormat="1"/>
    <row r="153" s="34" customFormat="1"/>
    <row r="154" s="34" customFormat="1"/>
    <row r="155" s="34" customFormat="1"/>
    <row r="156" s="34" customFormat="1"/>
    <row r="157" s="34" customFormat="1"/>
    <row r="158" s="34" customFormat="1"/>
    <row r="159" s="34" customFormat="1"/>
    <row r="160" s="34" customFormat="1"/>
    <row r="161" s="34" customFormat="1"/>
    <row r="162" s="34" customFormat="1"/>
    <row r="163" s="34" customFormat="1"/>
    <row r="164" s="34" customFormat="1"/>
    <row r="165" s="34" customFormat="1"/>
    <row r="166" s="34" customFormat="1"/>
    <row r="167" s="34" customFormat="1"/>
    <row r="168" s="34" customFormat="1"/>
    <row r="169" s="34" customFormat="1"/>
    <row r="170" s="34" customFormat="1"/>
    <row r="171" s="34" customFormat="1"/>
    <row r="172" s="34" customFormat="1"/>
    <row r="173" s="34" customFormat="1"/>
    <row r="174" s="34" customFormat="1"/>
    <row r="175" s="34" customFormat="1"/>
    <row r="176" s="34" customFormat="1"/>
    <row r="177" s="34" customFormat="1"/>
    <row r="178" s="34" customFormat="1"/>
    <row r="179" s="34" customFormat="1"/>
    <row r="180" s="34" customFormat="1"/>
    <row r="181" s="34" customFormat="1"/>
    <row r="182" s="34" customFormat="1"/>
    <row r="183" s="34" customFormat="1"/>
    <row r="184" s="34" customFormat="1"/>
    <row r="185" s="34" customFormat="1"/>
    <row r="186" s="34" customFormat="1"/>
    <row r="187" s="34" customFormat="1"/>
    <row r="188" s="34" customFormat="1"/>
    <row r="189" s="34" customFormat="1"/>
    <row r="190" s="34" customFormat="1"/>
    <row r="191" s="34" customFormat="1"/>
    <row r="192" s="34" customFormat="1"/>
    <row r="193" s="34" customFormat="1"/>
    <row r="194" s="34" customFormat="1"/>
    <row r="195" s="34" customFormat="1"/>
    <row r="196" s="34" customFormat="1"/>
    <row r="197" s="34" customFormat="1"/>
    <row r="198" s="34" customFormat="1"/>
    <row r="199" s="34" customFormat="1"/>
    <row r="200" s="34" customFormat="1"/>
    <row r="201" s="34" customFormat="1"/>
    <row r="202" s="34" customFormat="1"/>
    <row r="203" s="34" customFormat="1"/>
    <row r="204" s="34" customFormat="1"/>
    <row r="205" s="34" customFormat="1"/>
    <row r="206" s="34" customFormat="1"/>
    <row r="207" s="34" customFormat="1"/>
    <row r="208" s="34" customFormat="1"/>
    <row r="209" s="34" customFormat="1"/>
    <row r="210" s="34" customFormat="1"/>
    <row r="211" s="34" customFormat="1"/>
    <row r="212" s="34" customFormat="1"/>
    <row r="213" s="34" customFormat="1"/>
    <row r="214" s="34" customFormat="1"/>
    <row r="215" s="34" customFormat="1"/>
    <row r="216" s="34" customFormat="1"/>
    <row r="217" s="34" customFormat="1"/>
    <row r="218" s="34" customFormat="1"/>
    <row r="219" s="34" customFormat="1"/>
    <row r="220" s="34" customFormat="1"/>
    <row r="221" s="34" customFormat="1"/>
    <row r="222" s="34" customFormat="1"/>
    <row r="223" s="34" customFormat="1"/>
    <row r="224" s="34" customFormat="1"/>
    <row r="225" s="34" customFormat="1"/>
    <row r="226" s="34" customFormat="1"/>
    <row r="227" s="34" customFormat="1"/>
    <row r="228" s="34" customFormat="1"/>
    <row r="229" s="34" customFormat="1"/>
    <row r="230" s="34" customFormat="1"/>
    <row r="231" s="34" customFormat="1"/>
    <row r="232" s="34" customFormat="1"/>
    <row r="233" s="34" customFormat="1"/>
    <row r="234" s="34" customFormat="1"/>
    <row r="235" s="34" customFormat="1"/>
    <row r="236" s="34" customFormat="1"/>
    <row r="237" s="34" customFormat="1"/>
    <row r="238" s="34" customFormat="1"/>
    <row r="239" s="34" customFormat="1"/>
    <row r="240" s="34" customFormat="1"/>
    <row r="241" s="34" customFormat="1"/>
    <row r="242" s="34" customFormat="1"/>
    <row r="243" s="34" customFormat="1"/>
    <row r="244" s="34" customFormat="1"/>
    <row r="245" s="34" customFormat="1"/>
    <row r="246" s="34" customFormat="1"/>
    <row r="247" s="34" customFormat="1"/>
    <row r="248" s="34" customFormat="1"/>
    <row r="249" s="34" customFormat="1"/>
    <row r="250" s="34" customFormat="1"/>
    <row r="251" s="34" customFormat="1"/>
    <row r="252" s="34" customFormat="1"/>
    <row r="253" s="34" customFormat="1"/>
    <row r="254" s="34" customFormat="1"/>
    <row r="255" s="34" customFormat="1"/>
    <row r="256" s="34" customFormat="1"/>
    <row r="257" s="34" customFormat="1"/>
    <row r="258" s="34" customFormat="1"/>
    <row r="259" s="34" customFormat="1"/>
    <row r="260" s="34" customFormat="1"/>
    <row r="261" s="34" customFormat="1"/>
    <row r="262" s="34" customFormat="1"/>
    <row r="263" s="34" customFormat="1"/>
    <row r="264" s="34" customFormat="1"/>
    <row r="265" s="34" customFormat="1"/>
    <row r="266" s="34" customFormat="1"/>
    <row r="267" s="34" customFormat="1"/>
    <row r="268" s="34" customFormat="1"/>
    <row r="269" s="34" customFormat="1"/>
    <row r="270" s="34" customFormat="1"/>
    <row r="271" s="34" customFormat="1"/>
    <row r="272" s="34" customFormat="1"/>
    <row r="273" s="34" customFormat="1"/>
    <row r="274" s="34" customFormat="1"/>
    <row r="275" s="34" customFormat="1"/>
    <row r="276" s="34" customFormat="1"/>
    <row r="277" s="34" customFormat="1"/>
    <row r="278" s="34" customFormat="1"/>
    <row r="279" s="34" customFormat="1"/>
    <row r="280" s="34" customFormat="1"/>
    <row r="281" s="34" customFormat="1"/>
    <row r="282" s="34" customFormat="1"/>
    <row r="283" s="34" customFormat="1"/>
    <row r="284" s="34" customFormat="1"/>
    <row r="285" s="34" customFormat="1"/>
    <row r="286" s="34" customFormat="1"/>
    <row r="287" s="34" customFormat="1"/>
    <row r="288" s="34" customFormat="1"/>
    <row r="289" s="34" customFormat="1"/>
    <row r="290" s="34" customFormat="1"/>
    <row r="291" s="34" customFormat="1"/>
    <row r="292" s="34" customFormat="1"/>
    <row r="293" s="34" customFormat="1"/>
    <row r="294" s="34" customFormat="1"/>
    <row r="295" s="34" customFormat="1"/>
    <row r="296" s="34" customFormat="1"/>
    <row r="297" s="34" customFormat="1"/>
    <row r="298" s="34" customFormat="1"/>
    <row r="299" s="34" customFormat="1"/>
    <row r="300" s="34" customFormat="1"/>
    <row r="301" s="34" customFormat="1"/>
    <row r="302" s="34" customFormat="1"/>
    <row r="303" s="34" customFormat="1"/>
    <row r="304" s="34" customFormat="1"/>
    <row r="305" s="34" customFormat="1"/>
    <row r="306" s="34" customFormat="1"/>
    <row r="307" s="34" customFormat="1"/>
    <row r="308" s="34" customFormat="1"/>
    <row r="309" s="34" customFormat="1"/>
    <row r="310" s="34" customFormat="1"/>
    <row r="311" s="34" customFormat="1"/>
    <row r="312" s="34" customFormat="1"/>
    <row r="313" s="34" customFormat="1"/>
    <row r="314" s="34" customFormat="1"/>
    <row r="315" s="34" customFormat="1"/>
    <row r="316" s="34" customFormat="1"/>
    <row r="317" s="34" customFormat="1"/>
    <row r="318" s="34" customFormat="1"/>
    <row r="319" s="34" customFormat="1"/>
    <row r="320" s="34" customFormat="1"/>
    <row r="321" s="34" customFormat="1"/>
    <row r="322" s="34" customFormat="1"/>
    <row r="323" s="34" customFormat="1"/>
    <row r="324" s="34" customFormat="1"/>
    <row r="325" s="34" customFormat="1"/>
    <row r="326" s="34" customFormat="1"/>
    <row r="327" s="34" customFormat="1"/>
    <row r="328" s="34" customFormat="1"/>
    <row r="329" s="34" customFormat="1"/>
    <row r="330" s="34" customFormat="1"/>
    <row r="331" s="34" customFormat="1"/>
    <row r="332" s="34" customFormat="1"/>
    <row r="333" s="34" customFormat="1"/>
    <row r="334" s="34" customFormat="1"/>
    <row r="335" s="34" customFormat="1"/>
    <row r="336" s="34" customFormat="1"/>
    <row r="337" s="34" customFormat="1"/>
    <row r="338" s="34" customFormat="1"/>
    <row r="339" s="34" customFormat="1"/>
    <row r="340" s="34" customFormat="1"/>
    <row r="341" s="34" customFormat="1"/>
    <row r="342" s="34" customFormat="1"/>
    <row r="343" s="34" customFormat="1"/>
    <row r="344" s="34" customFormat="1"/>
    <row r="345" s="34" customFormat="1"/>
    <row r="346" s="34" customFormat="1"/>
    <row r="347" s="34" customFormat="1"/>
    <row r="348" s="34" customFormat="1"/>
    <row r="349" s="34" customFormat="1"/>
    <row r="350" s="34" customFormat="1"/>
    <row r="351" s="34" customFormat="1"/>
    <row r="352" s="34" customFormat="1"/>
    <row r="353" s="34" customFormat="1"/>
    <row r="354" s="34" customFormat="1"/>
    <row r="355" s="34" customFormat="1"/>
    <row r="356" s="34" customFormat="1"/>
    <row r="357" s="34" customFormat="1"/>
    <row r="358" s="34" customFormat="1"/>
    <row r="359" s="34" customFormat="1"/>
    <row r="360" s="34" customFormat="1"/>
    <row r="361" s="34" customFormat="1"/>
    <row r="362" s="34" customFormat="1"/>
    <row r="363" s="34" customFormat="1"/>
    <row r="364" s="34" customFormat="1"/>
    <row r="365" s="34" customFormat="1"/>
    <row r="366" s="34" customFormat="1"/>
    <row r="367" s="34" customFormat="1"/>
    <row r="368" s="34" customFormat="1"/>
    <row r="369" s="34" customFormat="1"/>
    <row r="370" s="34" customFormat="1"/>
    <row r="371" s="34" customFormat="1"/>
    <row r="372" s="34" customFormat="1"/>
    <row r="373" s="34" customFormat="1"/>
    <row r="374" s="34" customFormat="1"/>
    <row r="375" s="34" customFormat="1"/>
    <row r="376" s="34" customFormat="1"/>
    <row r="377" s="34" customFormat="1"/>
    <row r="378" s="34" customFormat="1"/>
    <row r="379" s="34" customFormat="1"/>
    <row r="380" s="34" customFormat="1"/>
    <row r="381" s="34" customFormat="1"/>
    <row r="382" s="34" customFormat="1"/>
    <row r="383" s="34" customFormat="1"/>
    <row r="384" s="34" customFormat="1"/>
    <row r="385" s="34" customFormat="1"/>
    <row r="386" s="34" customFormat="1"/>
    <row r="387" s="34" customFormat="1"/>
    <row r="388" s="34" customFormat="1"/>
    <row r="389" s="34" customFormat="1"/>
    <row r="390" s="34" customFormat="1"/>
    <row r="391" s="34" customFormat="1"/>
    <row r="392" s="34" customFormat="1"/>
    <row r="393" s="34" customFormat="1"/>
    <row r="394" s="34" customFormat="1"/>
    <row r="395" s="34" customFormat="1"/>
    <row r="396" s="34" customFormat="1"/>
    <row r="397" s="34" customFormat="1"/>
    <row r="398" s="34" customFormat="1"/>
    <row r="399" s="34" customFormat="1"/>
    <row r="400" s="34" customFormat="1"/>
    <row r="401" s="34" customFormat="1"/>
    <row r="402" s="34" customFormat="1"/>
    <row r="403" s="34" customFormat="1"/>
    <row r="404" s="34" customFormat="1"/>
    <row r="405" s="34" customFormat="1"/>
    <row r="406" s="34" customFormat="1"/>
    <row r="407" s="34" customFormat="1"/>
    <row r="408" s="34" customFormat="1"/>
    <row r="409" s="34" customFormat="1"/>
    <row r="410" s="34" customFormat="1"/>
    <row r="411" s="34" customFormat="1"/>
    <row r="412" s="34" customFormat="1"/>
    <row r="413" s="34" customFormat="1"/>
    <row r="414" s="34" customFormat="1"/>
    <row r="415" s="34" customFormat="1"/>
    <row r="416" s="34" customFormat="1"/>
    <row r="417" s="34" customFormat="1"/>
    <row r="418" s="34" customFormat="1"/>
    <row r="419" s="34" customFormat="1"/>
    <row r="420" s="34" customFormat="1"/>
    <row r="421" s="34" customFormat="1"/>
    <row r="422" s="34" customFormat="1"/>
    <row r="423" s="34" customFormat="1"/>
    <row r="424" s="34" customFormat="1"/>
    <row r="425" s="34" customFormat="1"/>
    <row r="426" s="34" customFormat="1"/>
    <row r="427" s="34" customFormat="1"/>
    <row r="428" s="34" customFormat="1"/>
    <row r="429" s="34" customFormat="1"/>
    <row r="430" s="34" customFormat="1"/>
    <row r="431" s="34" customFormat="1"/>
    <row r="432" s="34" customFormat="1"/>
    <row r="433" s="34" customFormat="1"/>
    <row r="434" s="34" customFormat="1"/>
    <row r="435" s="34" customFormat="1"/>
    <row r="436" s="34" customFormat="1"/>
    <row r="437" s="34" customFormat="1"/>
    <row r="438" s="34" customFormat="1"/>
    <row r="439" s="34" customFormat="1"/>
    <row r="440" s="34" customFormat="1"/>
    <row r="441" s="34" customFormat="1"/>
    <row r="442" s="34" customFormat="1"/>
    <row r="443" s="34" customFormat="1"/>
    <row r="444" s="34" customFormat="1"/>
    <row r="445" s="34" customFormat="1"/>
    <row r="446" s="34" customFormat="1"/>
    <row r="447" s="34" customFormat="1"/>
    <row r="448" s="34" customFormat="1"/>
    <row r="449" s="34" customFormat="1"/>
    <row r="450" s="34" customFormat="1"/>
    <row r="451" s="34" customFormat="1"/>
    <row r="452" s="34" customFormat="1"/>
    <row r="453" s="34" customFormat="1"/>
    <row r="454" s="34" customFormat="1"/>
    <row r="455" s="34" customFormat="1"/>
    <row r="456" s="34" customFormat="1"/>
    <row r="457" s="34" customFormat="1"/>
    <row r="458" s="34" customFormat="1"/>
    <row r="459" s="34" customFormat="1"/>
    <row r="460" s="34" customFormat="1"/>
    <row r="461" s="34" customFormat="1"/>
    <row r="462" s="34" customFormat="1"/>
    <row r="463" s="34" customFormat="1"/>
    <row r="464" s="34" customFormat="1"/>
    <row r="465" s="34" customFormat="1"/>
    <row r="466" s="34" customFormat="1"/>
    <row r="467" s="34" customFormat="1"/>
    <row r="468" s="34" customFormat="1"/>
    <row r="469" s="34" customFormat="1"/>
    <row r="470" s="34" customFormat="1"/>
    <row r="471" s="34" customFormat="1"/>
    <row r="472" s="34" customFormat="1"/>
    <row r="473" s="34" customFormat="1"/>
    <row r="474" s="34" customFormat="1"/>
    <row r="475" s="34" customFormat="1"/>
    <row r="476" s="34" customFormat="1"/>
    <row r="477" s="34" customFormat="1"/>
    <row r="478" s="34" customFormat="1"/>
    <row r="479" s="34" customFormat="1"/>
    <row r="480" s="34" customFormat="1"/>
    <row r="481" s="34" customFormat="1"/>
    <row r="482" s="34" customFormat="1"/>
    <row r="483" s="34" customFormat="1"/>
    <row r="484" s="34" customFormat="1"/>
    <row r="485" s="34" customFormat="1"/>
    <row r="486" s="34" customFormat="1"/>
    <row r="487" s="34" customFormat="1"/>
    <row r="488" s="34" customFormat="1"/>
    <row r="489" s="34" customFormat="1"/>
    <row r="490" s="34" customFormat="1"/>
    <row r="491" s="34" customFormat="1"/>
    <row r="492" s="34" customFormat="1"/>
    <row r="493" s="34" customFormat="1"/>
    <row r="494" s="34" customFormat="1"/>
    <row r="495" s="34" customFormat="1"/>
    <row r="496" s="34" customFormat="1"/>
    <row r="497" s="34" customFormat="1"/>
    <row r="498" s="34" customFormat="1"/>
    <row r="499" s="34" customFormat="1"/>
    <row r="500" s="34" customFormat="1"/>
    <row r="501" s="34" customFormat="1"/>
    <row r="502" s="34" customFormat="1"/>
    <row r="503" s="34" customFormat="1"/>
    <row r="504" s="34" customFormat="1"/>
    <row r="505" s="34" customFormat="1"/>
    <row r="506" s="34" customFormat="1"/>
    <row r="507" s="34" customFormat="1"/>
    <row r="508" s="34" customFormat="1"/>
    <row r="509" s="34" customFormat="1"/>
    <row r="510" s="34" customFormat="1"/>
    <row r="511" s="34" customFormat="1"/>
    <row r="512" s="34" customFormat="1"/>
    <row r="513" s="34" customFormat="1"/>
    <row r="514" s="34" customFormat="1"/>
    <row r="515" s="34" customFormat="1"/>
    <row r="516" s="34" customFormat="1"/>
    <row r="517" s="34" customFormat="1"/>
    <row r="518" s="34" customFormat="1"/>
    <row r="519" s="34" customFormat="1"/>
    <row r="520" s="34" customFormat="1"/>
    <row r="521" s="34" customFormat="1"/>
    <row r="522" s="34" customFormat="1"/>
    <row r="523" s="34" customFormat="1"/>
    <row r="524" s="34" customFormat="1"/>
    <row r="525" s="34" customFormat="1"/>
    <row r="526" s="34" customFormat="1"/>
    <row r="527" s="34" customFormat="1"/>
    <row r="528" s="34" customFormat="1"/>
    <row r="529" s="34" customFormat="1"/>
    <row r="530" s="34" customFormat="1"/>
    <row r="531" s="34" customFormat="1"/>
    <row r="532" s="34" customFormat="1"/>
    <row r="533" s="34" customFormat="1"/>
    <row r="534" s="34" customFormat="1"/>
    <row r="535" s="34" customFormat="1"/>
    <row r="536" s="34" customFormat="1"/>
    <row r="537" s="34" customFormat="1"/>
    <row r="538" s="34" customFormat="1"/>
    <row r="539" s="34" customFormat="1"/>
    <row r="540" s="34" customFormat="1"/>
    <row r="541" s="34" customFormat="1"/>
    <row r="542" s="34" customFormat="1"/>
    <row r="543" s="34" customFormat="1"/>
    <row r="544" s="34" customFormat="1"/>
    <row r="545" s="34" customFormat="1"/>
    <row r="546" s="34" customFormat="1"/>
    <row r="547" s="34" customFormat="1"/>
    <row r="548" s="34" customFormat="1"/>
    <row r="549" s="34" customFormat="1"/>
    <row r="550" s="34" customFormat="1"/>
    <row r="551" s="34" customFormat="1"/>
    <row r="552" s="34" customFormat="1"/>
    <row r="553" s="34" customFormat="1"/>
    <row r="554" s="34" customFormat="1"/>
    <row r="555" s="34" customFormat="1"/>
    <row r="556" s="34" customFormat="1"/>
    <row r="557" s="34" customFormat="1"/>
    <row r="558" s="34" customFormat="1"/>
    <row r="559" s="34" customFormat="1"/>
    <row r="560" s="34" customFormat="1"/>
    <row r="561" s="34" customFormat="1"/>
    <row r="562" s="34" customFormat="1"/>
    <row r="563" s="34" customFormat="1"/>
    <row r="564" s="34" customFormat="1"/>
    <row r="565" s="34" customFormat="1"/>
    <row r="566" s="34" customFormat="1"/>
    <row r="567" s="34" customFormat="1"/>
    <row r="568" s="34" customFormat="1"/>
    <row r="569" s="34" customFormat="1"/>
    <row r="570" s="34" customFormat="1"/>
    <row r="571" s="34" customFormat="1"/>
    <row r="572" s="34" customFormat="1"/>
    <row r="573" s="34" customFormat="1"/>
    <row r="574" s="34" customFormat="1"/>
    <row r="575" s="34" customFormat="1"/>
    <row r="576" s="34" customFormat="1"/>
    <row r="577" s="34" customFormat="1"/>
    <row r="578" s="34" customFormat="1"/>
    <row r="579" s="34" customFormat="1"/>
    <row r="580" s="34" customFormat="1"/>
    <row r="581" s="34" customFormat="1"/>
    <row r="582" s="34" customFormat="1"/>
    <row r="583" s="34" customFormat="1"/>
    <row r="584" s="34" customFormat="1"/>
    <row r="585" s="34" customFormat="1"/>
    <row r="586" s="34" customFormat="1"/>
    <row r="587" s="34" customFormat="1"/>
    <row r="588" s="34" customFormat="1"/>
    <row r="589" s="34" customFormat="1"/>
    <row r="590" s="34" customFormat="1"/>
    <row r="591" s="34" customFormat="1"/>
    <row r="592" s="34" customFormat="1"/>
    <row r="593" s="34" customFormat="1"/>
    <row r="594" s="34" customFormat="1"/>
    <row r="595" s="34" customFormat="1"/>
    <row r="596" s="34" customFormat="1"/>
    <row r="597" s="34" customFormat="1"/>
    <row r="598" s="34" customFormat="1"/>
    <row r="599" s="34" customFormat="1"/>
    <row r="600" s="34" customFormat="1"/>
    <row r="601" s="34" customFormat="1"/>
    <row r="602" s="34" customFormat="1"/>
    <row r="603" s="34" customFormat="1"/>
    <row r="604" s="34" customFormat="1"/>
    <row r="605" s="34" customFormat="1"/>
    <row r="606" s="34" customFormat="1"/>
    <row r="607" s="34" customFormat="1"/>
    <row r="608" s="34" customFormat="1"/>
    <row r="609" s="34" customFormat="1"/>
    <row r="610" s="34" customFormat="1"/>
    <row r="611" s="34" customFormat="1"/>
    <row r="612" s="34" customFormat="1"/>
    <row r="613" s="34" customFormat="1"/>
    <row r="614" s="34" customFormat="1"/>
    <row r="615" s="34" customFormat="1"/>
    <row r="616" s="34" customFormat="1"/>
    <row r="617" s="34" customFormat="1"/>
    <row r="618" s="34" customFormat="1"/>
    <row r="619" s="34" customFormat="1"/>
    <row r="620" s="34" customFormat="1"/>
    <row r="621" s="34" customFormat="1"/>
    <row r="622" s="34" customFormat="1"/>
    <row r="623" s="34" customFormat="1"/>
    <row r="624" s="34" customFormat="1"/>
    <row r="625" s="34" customFormat="1"/>
    <row r="626" s="34" customFormat="1"/>
    <row r="627" s="34" customFormat="1"/>
    <row r="628" s="34" customFormat="1"/>
    <row r="629" s="34" customFormat="1"/>
    <row r="630" s="34" customFormat="1"/>
    <row r="631" s="34" customFormat="1"/>
    <row r="632" s="34" customFormat="1"/>
    <row r="633" s="34" customFormat="1"/>
    <row r="634" s="34" customFormat="1"/>
    <row r="635" s="34" customFormat="1"/>
    <row r="636" s="34" customFormat="1"/>
    <row r="637" s="34" customFormat="1"/>
    <row r="638" s="34" customFormat="1"/>
    <row r="639" s="34" customFormat="1"/>
    <row r="640" s="34" customFormat="1"/>
    <row r="641" s="34" customFormat="1"/>
    <row r="642" s="34" customFormat="1"/>
    <row r="643" s="34" customFormat="1"/>
    <row r="644" s="34" customFormat="1"/>
    <row r="645" s="34" customFormat="1"/>
    <row r="646" s="34" customFormat="1"/>
    <row r="647" s="34" customFormat="1"/>
    <row r="648" s="34" customFormat="1"/>
    <row r="649" s="34" customFormat="1"/>
    <row r="650" s="34" customFormat="1"/>
    <row r="651" s="34" customFormat="1"/>
    <row r="652" s="34" customFormat="1"/>
    <row r="653" s="34" customFormat="1"/>
    <row r="654" s="34" customFormat="1"/>
    <row r="655" s="34" customFormat="1"/>
    <row r="656" s="34" customFormat="1"/>
    <row r="657" s="34" customFormat="1"/>
    <row r="658" s="34" customFormat="1"/>
    <row r="659" s="34" customFormat="1"/>
    <row r="660" s="34" customFormat="1"/>
    <row r="661" s="34" customFormat="1"/>
    <row r="662" s="34" customFormat="1"/>
    <row r="663" s="34" customFormat="1"/>
    <row r="664" s="34" customFormat="1"/>
    <row r="665" s="34" customFormat="1"/>
    <row r="666" s="34" customFormat="1"/>
    <row r="667" s="34" customFormat="1"/>
    <row r="668" s="34" customFormat="1"/>
    <row r="669" s="34" customFormat="1"/>
    <row r="670" s="34" customFormat="1"/>
    <row r="671" s="34" customFormat="1"/>
    <row r="672" s="34" customFormat="1"/>
    <row r="673" s="34" customFormat="1"/>
    <row r="674" s="34" customFormat="1"/>
    <row r="675" s="34" customFormat="1"/>
    <row r="676" s="34" customFormat="1"/>
    <row r="677" s="34" customFormat="1"/>
    <row r="678" s="34" customFormat="1"/>
    <row r="679" s="34" customFormat="1"/>
    <row r="680" s="34" customFormat="1"/>
    <row r="681" s="34" customFormat="1"/>
    <row r="682" s="34" customFormat="1"/>
    <row r="683" s="34" customFormat="1"/>
    <row r="684" s="34" customFormat="1"/>
    <row r="685" s="34" customFormat="1"/>
    <row r="686" s="34" customFormat="1"/>
    <row r="687" s="34" customFormat="1"/>
    <row r="688" s="34" customFormat="1"/>
    <row r="689" s="34" customFormat="1"/>
    <row r="690" s="34" customFormat="1"/>
    <row r="691" s="34" customFormat="1"/>
    <row r="692" s="34" customFormat="1"/>
    <row r="693" s="34" customFormat="1"/>
    <row r="694" s="34" customFormat="1"/>
    <row r="695" s="34" customFormat="1"/>
    <row r="696" s="34" customFormat="1"/>
    <row r="697" s="34" customFormat="1"/>
    <row r="698" s="34" customFormat="1"/>
    <row r="699" s="34" customFormat="1"/>
    <row r="700" s="34" customFormat="1"/>
    <row r="701" s="34" customFormat="1"/>
    <row r="702" s="34" customFormat="1"/>
    <row r="703" s="34" customFormat="1"/>
    <row r="704" s="34" customFormat="1"/>
    <row r="705" s="34" customFormat="1"/>
    <row r="706" s="34" customFormat="1"/>
    <row r="707" s="34" customFormat="1"/>
    <row r="708" s="34" customFormat="1"/>
    <row r="709" s="34" customFormat="1"/>
    <row r="710" s="34" customFormat="1"/>
    <row r="711" s="34" customFormat="1"/>
    <row r="712" s="34" customFormat="1"/>
    <row r="713" s="34" customFormat="1"/>
    <row r="714" s="34" customFormat="1"/>
    <row r="715" s="34" customFormat="1"/>
    <row r="716" s="34" customFormat="1"/>
    <row r="717" s="34" customFormat="1"/>
    <row r="718" s="34" customFormat="1"/>
    <row r="719" s="34" customFormat="1"/>
    <row r="720" s="34" customFormat="1"/>
    <row r="721" s="34" customFormat="1"/>
    <row r="722" s="34" customFormat="1"/>
    <row r="723" s="34" customFormat="1"/>
    <row r="724" s="34" customFormat="1"/>
    <row r="725" s="34" customFormat="1"/>
    <row r="726" s="34" customFormat="1"/>
    <row r="727" s="34" customFormat="1"/>
    <row r="728" s="34" customFormat="1"/>
    <row r="729" s="34" customFormat="1"/>
    <row r="730" s="34" customFormat="1"/>
    <row r="731" s="34" customFormat="1"/>
    <row r="732" s="34" customFormat="1"/>
    <row r="733" s="34" customFormat="1"/>
    <row r="734" s="34" customFormat="1"/>
    <row r="735" s="34" customFormat="1"/>
    <row r="736" s="34" customFormat="1"/>
    <row r="737" s="34" customFormat="1"/>
    <row r="738" s="34" customFormat="1"/>
    <row r="739" s="34" customFormat="1"/>
    <row r="740" s="34" customFormat="1"/>
    <row r="741" s="34" customFormat="1"/>
    <row r="742" s="34" customFormat="1"/>
    <row r="743" s="34" customFormat="1"/>
    <row r="744" s="34" customFormat="1"/>
    <row r="745" s="34" customFormat="1"/>
    <row r="746" s="34" customFormat="1"/>
    <row r="747" s="34" customFormat="1"/>
    <row r="748" s="34" customFormat="1"/>
    <row r="749" s="34" customFormat="1"/>
    <row r="750" s="34" customFormat="1"/>
    <row r="751" s="34" customFormat="1"/>
    <row r="752" s="34" customFormat="1"/>
    <row r="753" s="34" customFormat="1"/>
    <row r="754" s="34" customFormat="1"/>
    <row r="755" s="34" customFormat="1"/>
    <row r="756" s="34" customFormat="1"/>
    <row r="757" s="34" customFormat="1"/>
    <row r="758" s="34" customFormat="1"/>
    <row r="759" s="34" customFormat="1"/>
    <row r="760" s="34" customFormat="1"/>
    <row r="761" s="34" customFormat="1"/>
    <row r="762" s="34" customFormat="1"/>
    <row r="763" s="34" customFormat="1"/>
    <row r="764" s="34" customFormat="1"/>
    <row r="765" s="34" customFormat="1"/>
    <row r="766" s="34" customFormat="1"/>
    <row r="767" s="34" customFormat="1"/>
    <row r="768" s="34" customFormat="1"/>
    <row r="769" s="34" customFormat="1"/>
    <row r="770" s="34" customFormat="1"/>
    <row r="771" s="34" customFormat="1"/>
    <row r="772" s="34" customFormat="1"/>
    <row r="773" s="34" customFormat="1"/>
    <row r="774" s="34" customFormat="1"/>
    <row r="775" s="34" customFormat="1"/>
    <row r="776" s="34" customFormat="1"/>
    <row r="777" s="34" customFormat="1"/>
    <row r="778" s="34" customFormat="1"/>
    <row r="779" s="34" customFormat="1"/>
    <row r="780" s="34" customFormat="1"/>
    <row r="781" s="34" customFormat="1"/>
    <row r="782" s="34" customFormat="1"/>
    <row r="783" s="34" customFormat="1"/>
    <row r="784" s="34" customFormat="1"/>
    <row r="785" s="34" customFormat="1"/>
    <row r="786" s="34" customFormat="1"/>
    <row r="787" s="34" customFormat="1"/>
    <row r="788" s="34" customFormat="1"/>
    <row r="789" s="34" customFormat="1"/>
    <row r="790" s="34" customFormat="1"/>
    <row r="791" s="34" customFormat="1"/>
    <row r="792" s="34" customFormat="1"/>
    <row r="793" s="34" customFormat="1"/>
    <row r="794" s="34" customFormat="1"/>
    <row r="795" s="34" customFormat="1"/>
    <row r="796" s="34" customFormat="1"/>
    <row r="797" s="34" customFormat="1"/>
    <row r="798" s="34" customFormat="1"/>
    <row r="799" s="34" customFormat="1"/>
    <row r="800" s="34" customFormat="1"/>
    <row r="801" s="34" customFormat="1"/>
    <row r="802" s="34" customFormat="1"/>
    <row r="803" s="34" customFormat="1"/>
    <row r="804" s="34" customFormat="1"/>
    <row r="805" s="34" customFormat="1"/>
    <row r="806" s="34" customFormat="1"/>
    <row r="807" s="34" customFormat="1"/>
    <row r="808" s="34" customFormat="1"/>
    <row r="809" s="34" customFormat="1"/>
    <row r="810" s="34" customFormat="1"/>
    <row r="811" s="34" customFormat="1"/>
    <row r="812" s="34" customFormat="1"/>
    <row r="813" s="34" customFormat="1"/>
    <row r="814" s="34" customFormat="1"/>
    <row r="815" s="34" customFormat="1"/>
    <row r="816" s="34" customFormat="1"/>
    <row r="817" s="34" customFormat="1"/>
    <row r="818" s="34" customFormat="1"/>
    <row r="819" s="34" customFormat="1"/>
    <row r="820" s="34" customFormat="1"/>
    <row r="821" s="34" customFormat="1"/>
    <row r="822" s="34" customFormat="1"/>
    <row r="823" s="34" customFormat="1"/>
    <row r="824" s="34" customFormat="1"/>
    <row r="825" s="34" customFormat="1"/>
    <row r="826" s="34" customFormat="1"/>
    <row r="827" s="34" customFormat="1"/>
    <row r="828" s="34" customFormat="1"/>
    <row r="829" s="34" customFormat="1"/>
    <row r="830" s="34" customFormat="1"/>
    <row r="831" s="34" customFormat="1"/>
    <row r="832" s="34" customFormat="1"/>
    <row r="833" s="34" customFormat="1"/>
    <row r="834" s="34" customFormat="1"/>
    <row r="835" s="34" customFormat="1"/>
    <row r="836" s="34" customFormat="1"/>
    <row r="837" s="34" customFormat="1"/>
    <row r="838" s="34" customFormat="1"/>
    <row r="839" s="34" customFormat="1"/>
    <row r="840" s="34" customFormat="1"/>
    <row r="841" s="34" customFormat="1"/>
    <row r="842" s="34" customFormat="1"/>
    <row r="843" s="34" customFormat="1"/>
    <row r="844" s="34" customFormat="1"/>
    <row r="845" s="34" customFormat="1"/>
    <row r="846" s="34" customFormat="1"/>
    <row r="847" s="34" customFormat="1"/>
    <row r="848" s="34" customFormat="1"/>
    <row r="849" s="34" customFormat="1"/>
    <row r="850" s="34" customFormat="1"/>
    <row r="851" s="34" customFormat="1"/>
    <row r="852" s="34" customFormat="1"/>
    <row r="853" s="34" customFormat="1"/>
    <row r="854" s="34" customFormat="1"/>
    <row r="855" s="34" customFormat="1"/>
    <row r="856" s="34" customFormat="1"/>
    <row r="857" s="34" customFormat="1"/>
    <row r="858" s="34" customFormat="1"/>
    <row r="859" s="34" customFormat="1"/>
    <row r="860" s="34" customFormat="1"/>
    <row r="861" s="34" customFormat="1"/>
    <row r="862" s="34" customFormat="1"/>
    <row r="863" s="34" customFormat="1"/>
    <row r="864" s="34" customFormat="1"/>
    <row r="865" s="34" customFormat="1"/>
    <row r="866" s="34" customFormat="1"/>
    <row r="867" s="34" customFormat="1"/>
    <row r="868" s="34" customFormat="1"/>
    <row r="869" s="34" customFormat="1"/>
    <row r="870" s="34" customFormat="1"/>
    <row r="871" s="34" customFormat="1"/>
    <row r="872" s="34" customFormat="1"/>
    <row r="873" s="34" customFormat="1"/>
    <row r="874" s="34" customFormat="1"/>
    <row r="875" s="34" customFormat="1"/>
    <row r="876" s="34" customFormat="1"/>
    <row r="877" s="34" customFormat="1"/>
    <row r="878" s="34" customFormat="1"/>
    <row r="879" s="34" customFormat="1"/>
    <row r="880" s="34" customFormat="1"/>
    <row r="881" s="34" customFormat="1"/>
    <row r="882" s="34" customFormat="1"/>
    <row r="883" s="34" customFormat="1"/>
    <row r="884" s="34" customFormat="1"/>
    <row r="885" s="34" customFormat="1"/>
    <row r="886" s="34" customFormat="1"/>
    <row r="887" s="34" customFormat="1"/>
    <row r="888" s="34" customFormat="1"/>
    <row r="889" s="34" customFormat="1"/>
    <row r="890" s="34" customFormat="1"/>
    <row r="891" s="34" customFormat="1"/>
    <row r="892" s="34" customFormat="1"/>
    <row r="893" s="34" customFormat="1"/>
    <row r="894" s="34" customFormat="1"/>
    <row r="895" s="34" customFormat="1"/>
    <row r="896" s="34" customFormat="1"/>
    <row r="897" s="34" customFormat="1"/>
    <row r="898" s="34" customFormat="1"/>
    <row r="899" s="34" customFormat="1"/>
    <row r="900" s="34" customFormat="1"/>
    <row r="901" s="34" customFormat="1"/>
    <row r="902" s="34" customFormat="1"/>
    <row r="903" s="34" customFormat="1"/>
    <row r="904" s="34" customFormat="1"/>
    <row r="905" s="34" customFormat="1"/>
    <row r="906" s="34" customFormat="1"/>
    <row r="907" s="34" customFormat="1"/>
    <row r="908" s="34" customFormat="1"/>
    <row r="909" s="34" customFormat="1"/>
    <row r="910" s="34" customFormat="1"/>
    <row r="911" s="34" customFormat="1"/>
    <row r="912" s="34" customFormat="1"/>
    <row r="913" s="34" customFormat="1"/>
    <row r="914" s="34" customFormat="1"/>
    <row r="915" s="34" customFormat="1"/>
    <row r="916" s="34" customFormat="1"/>
    <row r="917" s="34" customFormat="1"/>
    <row r="918" s="34" customFormat="1"/>
    <row r="919" s="34" customFormat="1"/>
    <row r="920" s="34" customFormat="1"/>
    <row r="921" s="34" customFormat="1"/>
    <row r="922" s="34" customFormat="1"/>
    <row r="923" s="34" customFormat="1"/>
    <row r="924" s="34" customFormat="1"/>
    <row r="925" s="34" customFormat="1"/>
    <row r="926" s="34" customFormat="1"/>
    <row r="927" s="34" customFormat="1"/>
    <row r="928" s="34" customFormat="1"/>
    <row r="929" s="34" customFormat="1"/>
    <row r="930" s="34" customFormat="1"/>
    <row r="931" s="34" customFormat="1"/>
    <row r="932" s="34" customFormat="1"/>
    <row r="933" s="34" customFormat="1"/>
    <row r="934" s="34" customFormat="1"/>
    <row r="935" s="34" customFormat="1"/>
    <row r="936" s="34" customFormat="1"/>
    <row r="937" s="34" customFormat="1"/>
    <row r="938" s="34" customFormat="1"/>
    <row r="939" s="34" customFormat="1"/>
    <row r="940" s="34" customFormat="1"/>
    <row r="941" s="34" customFormat="1"/>
    <row r="942" s="34" customFormat="1"/>
    <row r="943" s="34" customFormat="1"/>
    <row r="944" s="34" customFormat="1"/>
    <row r="945" s="34" customFormat="1"/>
    <row r="946" s="34" customFormat="1"/>
    <row r="947" s="34" customFormat="1"/>
    <row r="948" s="34" customFormat="1"/>
    <row r="949" s="34" customFormat="1"/>
    <row r="950" s="34" customFormat="1"/>
    <row r="951" s="34" customFormat="1"/>
    <row r="952" s="34" customFormat="1"/>
    <row r="953" s="34" customFormat="1"/>
    <row r="954" s="34" customFormat="1"/>
    <row r="955" s="34" customFormat="1"/>
    <row r="956" s="34" customFormat="1"/>
    <row r="957" s="34" customFormat="1"/>
    <row r="958" s="34" customFormat="1"/>
    <row r="959" s="34" customFormat="1"/>
    <row r="960" s="34" customFormat="1"/>
    <row r="961" s="34" customFormat="1"/>
    <row r="962" s="34" customFormat="1"/>
    <row r="963" s="34" customFormat="1"/>
    <row r="964" s="34" customFormat="1"/>
    <row r="965" s="34" customFormat="1"/>
    <row r="966" s="34" customFormat="1"/>
    <row r="967" s="34" customFormat="1"/>
    <row r="968" s="34" customFormat="1"/>
    <row r="969" s="34" customFormat="1"/>
    <row r="970" s="34" customFormat="1"/>
    <row r="971" s="34" customFormat="1"/>
    <row r="972" s="34" customFormat="1"/>
    <row r="973" s="34" customFormat="1"/>
    <row r="974" s="34" customFormat="1"/>
    <row r="975" s="34" customFormat="1"/>
    <row r="976" s="34" customFormat="1"/>
    <row r="977" s="34" customFormat="1"/>
    <row r="978" s="34" customFormat="1"/>
    <row r="979" s="34" customFormat="1"/>
    <row r="980" s="34" customFormat="1"/>
    <row r="981" s="34" customFormat="1"/>
    <row r="982" s="34" customFormat="1"/>
    <row r="983" s="34" customFormat="1"/>
    <row r="984" s="34" customFormat="1"/>
    <row r="985" s="34" customFormat="1"/>
    <row r="986" s="34" customFormat="1"/>
    <row r="987" s="34" customFormat="1"/>
    <row r="988" s="34" customFormat="1"/>
    <row r="989" s="34" customFormat="1"/>
    <row r="990" s="34" customFormat="1"/>
    <row r="991" s="34" customFormat="1"/>
    <row r="992" s="34" customFormat="1"/>
    <row r="993" s="34" customFormat="1"/>
    <row r="994" s="34" customFormat="1"/>
    <row r="995" s="34" customFormat="1"/>
    <row r="996" s="34" customFormat="1"/>
    <row r="997" s="34" customFormat="1"/>
    <row r="998" s="34" customFormat="1"/>
    <row r="999" s="34" customFormat="1"/>
    <row r="1000" s="34" customFormat="1"/>
    <row r="1001" s="34" customFormat="1"/>
    <row r="1002" s="34" customFormat="1"/>
    <row r="1003" s="34" customFormat="1"/>
    <row r="1004" s="34" customFormat="1"/>
    <row r="1005" s="34" customFormat="1"/>
    <row r="1006" s="34" customFormat="1"/>
    <row r="1007" s="34" customFormat="1"/>
    <row r="1008" s="34" customFormat="1"/>
    <row r="1009" s="34" customFormat="1"/>
    <row r="1010" s="34" customFormat="1"/>
    <row r="1011" s="34" customFormat="1"/>
    <row r="1012" s="34" customFormat="1"/>
    <row r="1013" s="34" customFormat="1"/>
    <row r="1014" s="34" customFormat="1"/>
    <row r="1015" s="34" customFormat="1"/>
    <row r="1016" s="34" customFormat="1"/>
    <row r="1017" s="34" customFormat="1"/>
    <row r="1018" s="34" customFormat="1"/>
    <row r="1019" s="34" customFormat="1"/>
    <row r="1020" s="34" customFormat="1"/>
    <row r="1021" s="34" customFormat="1"/>
    <row r="1022" s="34" customFormat="1"/>
    <row r="1023" s="34" customFormat="1"/>
    <row r="1024" s="34" customFormat="1"/>
    <row r="1025" s="34" customFormat="1"/>
  </sheetData>
  <mergeCells count="1">
    <mergeCell ref="C50:N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6001F-DFAD-AB4E-9216-543117BB4A4C}">
  <dimension ref="B2:K27"/>
  <sheetViews>
    <sheetView workbookViewId="0">
      <selection activeCell="B6" sqref="B6"/>
    </sheetView>
  </sheetViews>
  <sheetFormatPr baseColWidth="10" defaultRowHeight="16"/>
  <cols>
    <col min="1" max="1" width="1.125" style="34" customWidth="1"/>
    <col min="2" max="2" width="5.75" style="34" customWidth="1"/>
    <col min="3" max="3" width="17.75" style="34" customWidth="1"/>
    <col min="4" max="4" width="6.5" style="34" customWidth="1"/>
    <col min="5" max="5" width="16.125" style="34" customWidth="1"/>
    <col min="6" max="6" width="6.875" style="34" customWidth="1"/>
    <col min="7" max="7" width="21.5" style="34" customWidth="1"/>
    <col min="8" max="8" width="10.125" style="34" customWidth="1"/>
    <col min="9" max="9" width="1.625" style="34" customWidth="1"/>
    <col min="10" max="10" width="25.375" style="34" customWidth="1"/>
    <col min="11" max="11" width="8.875" style="34" customWidth="1"/>
    <col min="12" max="256" width="10.625" style="34"/>
    <col min="257" max="257" width="1.125" style="34" customWidth="1"/>
    <col min="258" max="258" width="5.75" style="34" customWidth="1"/>
    <col min="259" max="259" width="17.75" style="34" customWidth="1"/>
    <col min="260" max="260" width="6.5" style="34" customWidth="1"/>
    <col min="261" max="261" width="16.125" style="34" customWidth="1"/>
    <col min="262" max="262" width="6.875" style="34" customWidth="1"/>
    <col min="263" max="263" width="21.5" style="34" customWidth="1"/>
    <col min="264" max="264" width="10.125" style="34" customWidth="1"/>
    <col min="265" max="265" width="1.625" style="34" customWidth="1"/>
    <col min="266" max="266" width="25.375" style="34" customWidth="1"/>
    <col min="267" max="267" width="8.875" style="34" customWidth="1"/>
    <col min="268" max="512" width="10.625" style="34"/>
    <col min="513" max="513" width="1.125" style="34" customWidth="1"/>
    <col min="514" max="514" width="5.75" style="34" customWidth="1"/>
    <col min="515" max="515" width="17.75" style="34" customWidth="1"/>
    <col min="516" max="516" width="6.5" style="34" customWidth="1"/>
    <col min="517" max="517" width="16.125" style="34" customWidth="1"/>
    <col min="518" max="518" width="6.875" style="34" customWidth="1"/>
    <col min="519" max="519" width="21.5" style="34" customWidth="1"/>
    <col min="520" max="520" width="10.125" style="34" customWidth="1"/>
    <col min="521" max="521" width="1.625" style="34" customWidth="1"/>
    <col min="522" max="522" width="25.375" style="34" customWidth="1"/>
    <col min="523" max="523" width="8.875" style="34" customWidth="1"/>
    <col min="524" max="768" width="10.625" style="34"/>
    <col min="769" max="769" width="1.125" style="34" customWidth="1"/>
    <col min="770" max="770" width="5.75" style="34" customWidth="1"/>
    <col min="771" max="771" width="17.75" style="34" customWidth="1"/>
    <col min="772" max="772" width="6.5" style="34" customWidth="1"/>
    <col min="773" max="773" width="16.125" style="34" customWidth="1"/>
    <col min="774" max="774" width="6.875" style="34" customWidth="1"/>
    <col min="775" max="775" width="21.5" style="34" customWidth="1"/>
    <col min="776" max="776" width="10.125" style="34" customWidth="1"/>
    <col min="777" max="777" width="1.625" style="34" customWidth="1"/>
    <col min="778" max="778" width="25.375" style="34" customWidth="1"/>
    <col min="779" max="779" width="8.875" style="34" customWidth="1"/>
    <col min="780" max="1024" width="10.625" style="34"/>
    <col min="1025" max="1025" width="1.125" style="34" customWidth="1"/>
    <col min="1026" max="1026" width="5.75" style="34" customWidth="1"/>
    <col min="1027" max="1027" width="17.75" style="34" customWidth="1"/>
    <col min="1028" max="1028" width="6.5" style="34" customWidth="1"/>
    <col min="1029" max="1029" width="16.125" style="34" customWidth="1"/>
    <col min="1030" max="1030" width="6.875" style="34" customWidth="1"/>
    <col min="1031" max="1031" width="21.5" style="34" customWidth="1"/>
    <col min="1032" max="1032" width="10.125" style="34" customWidth="1"/>
    <col min="1033" max="1033" width="1.625" style="34" customWidth="1"/>
    <col min="1034" max="1034" width="25.375" style="34" customWidth="1"/>
    <col min="1035" max="1035" width="8.875" style="34" customWidth="1"/>
    <col min="1036" max="1280" width="10.625" style="34"/>
    <col min="1281" max="1281" width="1.125" style="34" customWidth="1"/>
    <col min="1282" max="1282" width="5.75" style="34" customWidth="1"/>
    <col min="1283" max="1283" width="17.75" style="34" customWidth="1"/>
    <col min="1284" max="1284" width="6.5" style="34" customWidth="1"/>
    <col min="1285" max="1285" width="16.125" style="34" customWidth="1"/>
    <col min="1286" max="1286" width="6.875" style="34" customWidth="1"/>
    <col min="1287" max="1287" width="21.5" style="34" customWidth="1"/>
    <col min="1288" max="1288" width="10.125" style="34" customWidth="1"/>
    <col min="1289" max="1289" width="1.625" style="34" customWidth="1"/>
    <col min="1290" max="1290" width="25.375" style="34" customWidth="1"/>
    <col min="1291" max="1291" width="8.875" style="34" customWidth="1"/>
    <col min="1292" max="1536" width="10.625" style="34"/>
    <col min="1537" max="1537" width="1.125" style="34" customWidth="1"/>
    <col min="1538" max="1538" width="5.75" style="34" customWidth="1"/>
    <col min="1539" max="1539" width="17.75" style="34" customWidth="1"/>
    <col min="1540" max="1540" width="6.5" style="34" customWidth="1"/>
    <col min="1541" max="1541" width="16.125" style="34" customWidth="1"/>
    <col min="1542" max="1542" width="6.875" style="34" customWidth="1"/>
    <col min="1543" max="1543" width="21.5" style="34" customWidth="1"/>
    <col min="1544" max="1544" width="10.125" style="34" customWidth="1"/>
    <col min="1545" max="1545" width="1.625" style="34" customWidth="1"/>
    <col min="1546" max="1546" width="25.375" style="34" customWidth="1"/>
    <col min="1547" max="1547" width="8.875" style="34" customWidth="1"/>
    <col min="1548" max="1792" width="10.625" style="34"/>
    <col min="1793" max="1793" width="1.125" style="34" customWidth="1"/>
    <col min="1794" max="1794" width="5.75" style="34" customWidth="1"/>
    <col min="1795" max="1795" width="17.75" style="34" customWidth="1"/>
    <col min="1796" max="1796" width="6.5" style="34" customWidth="1"/>
    <col min="1797" max="1797" width="16.125" style="34" customWidth="1"/>
    <col min="1798" max="1798" width="6.875" style="34" customWidth="1"/>
    <col min="1799" max="1799" width="21.5" style="34" customWidth="1"/>
    <col min="1800" max="1800" width="10.125" style="34" customWidth="1"/>
    <col min="1801" max="1801" width="1.625" style="34" customWidth="1"/>
    <col min="1802" max="1802" width="25.375" style="34" customWidth="1"/>
    <col min="1803" max="1803" width="8.875" style="34" customWidth="1"/>
    <col min="1804" max="2048" width="10.625" style="34"/>
    <col min="2049" max="2049" width="1.125" style="34" customWidth="1"/>
    <col min="2050" max="2050" width="5.75" style="34" customWidth="1"/>
    <col min="2051" max="2051" width="17.75" style="34" customWidth="1"/>
    <col min="2052" max="2052" width="6.5" style="34" customWidth="1"/>
    <col min="2053" max="2053" width="16.125" style="34" customWidth="1"/>
    <col min="2054" max="2054" width="6.875" style="34" customWidth="1"/>
    <col min="2055" max="2055" width="21.5" style="34" customWidth="1"/>
    <col min="2056" max="2056" width="10.125" style="34" customWidth="1"/>
    <col min="2057" max="2057" width="1.625" style="34" customWidth="1"/>
    <col min="2058" max="2058" width="25.375" style="34" customWidth="1"/>
    <col min="2059" max="2059" width="8.875" style="34" customWidth="1"/>
    <col min="2060" max="2304" width="10.625" style="34"/>
    <col min="2305" max="2305" width="1.125" style="34" customWidth="1"/>
    <col min="2306" max="2306" width="5.75" style="34" customWidth="1"/>
    <col min="2307" max="2307" width="17.75" style="34" customWidth="1"/>
    <col min="2308" max="2308" width="6.5" style="34" customWidth="1"/>
    <col min="2309" max="2309" width="16.125" style="34" customWidth="1"/>
    <col min="2310" max="2310" width="6.875" style="34" customWidth="1"/>
    <col min="2311" max="2311" width="21.5" style="34" customWidth="1"/>
    <col min="2312" max="2312" width="10.125" style="34" customWidth="1"/>
    <col min="2313" max="2313" width="1.625" style="34" customWidth="1"/>
    <col min="2314" max="2314" width="25.375" style="34" customWidth="1"/>
    <col min="2315" max="2315" width="8.875" style="34" customWidth="1"/>
    <col min="2316" max="2560" width="10.625" style="34"/>
    <col min="2561" max="2561" width="1.125" style="34" customWidth="1"/>
    <col min="2562" max="2562" width="5.75" style="34" customWidth="1"/>
    <col min="2563" max="2563" width="17.75" style="34" customWidth="1"/>
    <col min="2564" max="2564" width="6.5" style="34" customWidth="1"/>
    <col min="2565" max="2565" width="16.125" style="34" customWidth="1"/>
    <col min="2566" max="2566" width="6.875" style="34" customWidth="1"/>
    <col min="2567" max="2567" width="21.5" style="34" customWidth="1"/>
    <col min="2568" max="2568" width="10.125" style="34" customWidth="1"/>
    <col min="2569" max="2569" width="1.625" style="34" customWidth="1"/>
    <col min="2570" max="2570" width="25.375" style="34" customWidth="1"/>
    <col min="2571" max="2571" width="8.875" style="34" customWidth="1"/>
    <col min="2572" max="2816" width="10.625" style="34"/>
    <col min="2817" max="2817" width="1.125" style="34" customWidth="1"/>
    <col min="2818" max="2818" width="5.75" style="34" customWidth="1"/>
    <col min="2819" max="2819" width="17.75" style="34" customWidth="1"/>
    <col min="2820" max="2820" width="6.5" style="34" customWidth="1"/>
    <col min="2821" max="2821" width="16.125" style="34" customWidth="1"/>
    <col min="2822" max="2822" width="6.875" style="34" customWidth="1"/>
    <col min="2823" max="2823" width="21.5" style="34" customWidth="1"/>
    <col min="2824" max="2824" width="10.125" style="34" customWidth="1"/>
    <col min="2825" max="2825" width="1.625" style="34" customWidth="1"/>
    <col min="2826" max="2826" width="25.375" style="34" customWidth="1"/>
    <col min="2827" max="2827" width="8.875" style="34" customWidth="1"/>
    <col min="2828" max="3072" width="10.625" style="34"/>
    <col min="3073" max="3073" width="1.125" style="34" customWidth="1"/>
    <col min="3074" max="3074" width="5.75" style="34" customWidth="1"/>
    <col min="3075" max="3075" width="17.75" style="34" customWidth="1"/>
    <col min="3076" max="3076" width="6.5" style="34" customWidth="1"/>
    <col min="3077" max="3077" width="16.125" style="34" customWidth="1"/>
    <col min="3078" max="3078" width="6.875" style="34" customWidth="1"/>
    <col min="3079" max="3079" width="21.5" style="34" customWidth="1"/>
    <col min="3080" max="3080" width="10.125" style="34" customWidth="1"/>
    <col min="3081" max="3081" width="1.625" style="34" customWidth="1"/>
    <col min="3082" max="3082" width="25.375" style="34" customWidth="1"/>
    <col min="3083" max="3083" width="8.875" style="34" customWidth="1"/>
    <col min="3084" max="3328" width="10.625" style="34"/>
    <col min="3329" max="3329" width="1.125" style="34" customWidth="1"/>
    <col min="3330" max="3330" width="5.75" style="34" customWidth="1"/>
    <col min="3331" max="3331" width="17.75" style="34" customWidth="1"/>
    <col min="3332" max="3332" width="6.5" style="34" customWidth="1"/>
    <col min="3333" max="3333" width="16.125" style="34" customWidth="1"/>
    <col min="3334" max="3334" width="6.875" style="34" customWidth="1"/>
    <col min="3335" max="3335" width="21.5" style="34" customWidth="1"/>
    <col min="3336" max="3336" width="10.125" style="34" customWidth="1"/>
    <col min="3337" max="3337" width="1.625" style="34" customWidth="1"/>
    <col min="3338" max="3338" width="25.375" style="34" customWidth="1"/>
    <col min="3339" max="3339" width="8.875" style="34" customWidth="1"/>
    <col min="3340" max="3584" width="10.625" style="34"/>
    <col min="3585" max="3585" width="1.125" style="34" customWidth="1"/>
    <col min="3586" max="3586" width="5.75" style="34" customWidth="1"/>
    <col min="3587" max="3587" width="17.75" style="34" customWidth="1"/>
    <col min="3588" max="3588" width="6.5" style="34" customWidth="1"/>
    <col min="3589" max="3589" width="16.125" style="34" customWidth="1"/>
    <col min="3590" max="3590" width="6.875" style="34" customWidth="1"/>
    <col min="3591" max="3591" width="21.5" style="34" customWidth="1"/>
    <col min="3592" max="3592" width="10.125" style="34" customWidth="1"/>
    <col min="3593" max="3593" width="1.625" style="34" customWidth="1"/>
    <col min="3594" max="3594" width="25.375" style="34" customWidth="1"/>
    <col min="3595" max="3595" width="8.875" style="34" customWidth="1"/>
    <col min="3596" max="3840" width="10.625" style="34"/>
    <col min="3841" max="3841" width="1.125" style="34" customWidth="1"/>
    <col min="3842" max="3842" width="5.75" style="34" customWidth="1"/>
    <col min="3843" max="3843" width="17.75" style="34" customWidth="1"/>
    <col min="3844" max="3844" width="6.5" style="34" customWidth="1"/>
    <col min="3845" max="3845" width="16.125" style="34" customWidth="1"/>
    <col min="3846" max="3846" width="6.875" style="34" customWidth="1"/>
    <col min="3847" max="3847" width="21.5" style="34" customWidth="1"/>
    <col min="3848" max="3848" width="10.125" style="34" customWidth="1"/>
    <col min="3849" max="3849" width="1.625" style="34" customWidth="1"/>
    <col min="3850" max="3850" width="25.375" style="34" customWidth="1"/>
    <col min="3851" max="3851" width="8.875" style="34" customWidth="1"/>
    <col min="3852" max="4096" width="10.625" style="34"/>
    <col min="4097" max="4097" width="1.125" style="34" customWidth="1"/>
    <col min="4098" max="4098" width="5.75" style="34" customWidth="1"/>
    <col min="4099" max="4099" width="17.75" style="34" customWidth="1"/>
    <col min="4100" max="4100" width="6.5" style="34" customWidth="1"/>
    <col min="4101" max="4101" width="16.125" style="34" customWidth="1"/>
    <col min="4102" max="4102" width="6.875" style="34" customWidth="1"/>
    <col min="4103" max="4103" width="21.5" style="34" customWidth="1"/>
    <col min="4104" max="4104" width="10.125" style="34" customWidth="1"/>
    <col min="4105" max="4105" width="1.625" style="34" customWidth="1"/>
    <col min="4106" max="4106" width="25.375" style="34" customWidth="1"/>
    <col min="4107" max="4107" width="8.875" style="34" customWidth="1"/>
    <col min="4108" max="4352" width="10.625" style="34"/>
    <col min="4353" max="4353" width="1.125" style="34" customWidth="1"/>
    <col min="4354" max="4354" width="5.75" style="34" customWidth="1"/>
    <col min="4355" max="4355" width="17.75" style="34" customWidth="1"/>
    <col min="4356" max="4356" width="6.5" style="34" customWidth="1"/>
    <col min="4357" max="4357" width="16.125" style="34" customWidth="1"/>
    <col min="4358" max="4358" width="6.875" style="34" customWidth="1"/>
    <col min="4359" max="4359" width="21.5" style="34" customWidth="1"/>
    <col min="4360" max="4360" width="10.125" style="34" customWidth="1"/>
    <col min="4361" max="4361" width="1.625" style="34" customWidth="1"/>
    <col min="4362" max="4362" width="25.375" style="34" customWidth="1"/>
    <col min="4363" max="4363" width="8.875" style="34" customWidth="1"/>
    <col min="4364" max="4608" width="10.625" style="34"/>
    <col min="4609" max="4609" width="1.125" style="34" customWidth="1"/>
    <col min="4610" max="4610" width="5.75" style="34" customWidth="1"/>
    <col min="4611" max="4611" width="17.75" style="34" customWidth="1"/>
    <col min="4612" max="4612" width="6.5" style="34" customWidth="1"/>
    <col min="4613" max="4613" width="16.125" style="34" customWidth="1"/>
    <col min="4614" max="4614" width="6.875" style="34" customWidth="1"/>
    <col min="4615" max="4615" width="21.5" style="34" customWidth="1"/>
    <col min="4616" max="4616" width="10.125" style="34" customWidth="1"/>
    <col min="4617" max="4617" width="1.625" style="34" customWidth="1"/>
    <col min="4618" max="4618" width="25.375" style="34" customWidth="1"/>
    <col min="4619" max="4619" width="8.875" style="34" customWidth="1"/>
    <col min="4620" max="4864" width="10.625" style="34"/>
    <col min="4865" max="4865" width="1.125" style="34" customWidth="1"/>
    <col min="4866" max="4866" width="5.75" style="34" customWidth="1"/>
    <col min="4867" max="4867" width="17.75" style="34" customWidth="1"/>
    <col min="4868" max="4868" width="6.5" style="34" customWidth="1"/>
    <col min="4869" max="4869" width="16.125" style="34" customWidth="1"/>
    <col min="4870" max="4870" width="6.875" style="34" customWidth="1"/>
    <col min="4871" max="4871" width="21.5" style="34" customWidth="1"/>
    <col min="4872" max="4872" width="10.125" style="34" customWidth="1"/>
    <col min="4873" max="4873" width="1.625" style="34" customWidth="1"/>
    <col min="4874" max="4874" width="25.375" style="34" customWidth="1"/>
    <col min="4875" max="4875" width="8.875" style="34" customWidth="1"/>
    <col min="4876" max="5120" width="10.625" style="34"/>
    <col min="5121" max="5121" width="1.125" style="34" customWidth="1"/>
    <col min="5122" max="5122" width="5.75" style="34" customWidth="1"/>
    <col min="5123" max="5123" width="17.75" style="34" customWidth="1"/>
    <col min="5124" max="5124" width="6.5" style="34" customWidth="1"/>
    <col min="5125" max="5125" width="16.125" style="34" customWidth="1"/>
    <col min="5126" max="5126" width="6.875" style="34" customWidth="1"/>
    <col min="5127" max="5127" width="21.5" style="34" customWidth="1"/>
    <col min="5128" max="5128" width="10.125" style="34" customWidth="1"/>
    <col min="5129" max="5129" width="1.625" style="34" customWidth="1"/>
    <col min="5130" max="5130" width="25.375" style="34" customWidth="1"/>
    <col min="5131" max="5131" width="8.875" style="34" customWidth="1"/>
    <col min="5132" max="5376" width="10.625" style="34"/>
    <col min="5377" max="5377" width="1.125" style="34" customWidth="1"/>
    <col min="5378" max="5378" width="5.75" style="34" customWidth="1"/>
    <col min="5379" max="5379" width="17.75" style="34" customWidth="1"/>
    <col min="5380" max="5380" width="6.5" style="34" customWidth="1"/>
    <col min="5381" max="5381" width="16.125" style="34" customWidth="1"/>
    <col min="5382" max="5382" width="6.875" style="34" customWidth="1"/>
    <col min="5383" max="5383" width="21.5" style="34" customWidth="1"/>
    <col min="5384" max="5384" width="10.125" style="34" customWidth="1"/>
    <col min="5385" max="5385" width="1.625" style="34" customWidth="1"/>
    <col min="5386" max="5386" width="25.375" style="34" customWidth="1"/>
    <col min="5387" max="5387" width="8.875" style="34" customWidth="1"/>
    <col min="5388" max="5632" width="10.625" style="34"/>
    <col min="5633" max="5633" width="1.125" style="34" customWidth="1"/>
    <col min="5634" max="5634" width="5.75" style="34" customWidth="1"/>
    <col min="5635" max="5635" width="17.75" style="34" customWidth="1"/>
    <col min="5636" max="5636" width="6.5" style="34" customWidth="1"/>
    <col min="5637" max="5637" width="16.125" style="34" customWidth="1"/>
    <col min="5638" max="5638" width="6.875" style="34" customWidth="1"/>
    <col min="5639" max="5639" width="21.5" style="34" customWidth="1"/>
    <col min="5640" max="5640" width="10.125" style="34" customWidth="1"/>
    <col min="5641" max="5641" width="1.625" style="34" customWidth="1"/>
    <col min="5642" max="5642" width="25.375" style="34" customWidth="1"/>
    <col min="5643" max="5643" width="8.875" style="34" customWidth="1"/>
    <col min="5644" max="5888" width="10.625" style="34"/>
    <col min="5889" max="5889" width="1.125" style="34" customWidth="1"/>
    <col min="5890" max="5890" width="5.75" style="34" customWidth="1"/>
    <col min="5891" max="5891" width="17.75" style="34" customWidth="1"/>
    <col min="5892" max="5892" width="6.5" style="34" customWidth="1"/>
    <col min="5893" max="5893" width="16.125" style="34" customWidth="1"/>
    <col min="5894" max="5894" width="6.875" style="34" customWidth="1"/>
    <col min="5895" max="5895" width="21.5" style="34" customWidth="1"/>
    <col min="5896" max="5896" width="10.125" style="34" customWidth="1"/>
    <col min="5897" max="5897" width="1.625" style="34" customWidth="1"/>
    <col min="5898" max="5898" width="25.375" style="34" customWidth="1"/>
    <col min="5899" max="5899" width="8.875" style="34" customWidth="1"/>
    <col min="5900" max="6144" width="10.625" style="34"/>
    <col min="6145" max="6145" width="1.125" style="34" customWidth="1"/>
    <col min="6146" max="6146" width="5.75" style="34" customWidth="1"/>
    <col min="6147" max="6147" width="17.75" style="34" customWidth="1"/>
    <col min="6148" max="6148" width="6.5" style="34" customWidth="1"/>
    <col min="6149" max="6149" width="16.125" style="34" customWidth="1"/>
    <col min="6150" max="6150" width="6.875" style="34" customWidth="1"/>
    <col min="6151" max="6151" width="21.5" style="34" customWidth="1"/>
    <col min="6152" max="6152" width="10.125" style="34" customWidth="1"/>
    <col min="6153" max="6153" width="1.625" style="34" customWidth="1"/>
    <col min="6154" max="6154" width="25.375" style="34" customWidth="1"/>
    <col min="6155" max="6155" width="8.875" style="34" customWidth="1"/>
    <col min="6156" max="6400" width="10.625" style="34"/>
    <col min="6401" max="6401" width="1.125" style="34" customWidth="1"/>
    <col min="6402" max="6402" width="5.75" style="34" customWidth="1"/>
    <col min="6403" max="6403" width="17.75" style="34" customWidth="1"/>
    <col min="6404" max="6404" width="6.5" style="34" customWidth="1"/>
    <col min="6405" max="6405" width="16.125" style="34" customWidth="1"/>
    <col min="6406" max="6406" width="6.875" style="34" customWidth="1"/>
    <col min="6407" max="6407" width="21.5" style="34" customWidth="1"/>
    <col min="6408" max="6408" width="10.125" style="34" customWidth="1"/>
    <col min="6409" max="6409" width="1.625" style="34" customWidth="1"/>
    <col min="6410" max="6410" width="25.375" style="34" customWidth="1"/>
    <col min="6411" max="6411" width="8.875" style="34" customWidth="1"/>
    <col min="6412" max="6656" width="10.625" style="34"/>
    <col min="6657" max="6657" width="1.125" style="34" customWidth="1"/>
    <col min="6658" max="6658" width="5.75" style="34" customWidth="1"/>
    <col min="6659" max="6659" width="17.75" style="34" customWidth="1"/>
    <col min="6660" max="6660" width="6.5" style="34" customWidth="1"/>
    <col min="6661" max="6661" width="16.125" style="34" customWidth="1"/>
    <col min="6662" max="6662" width="6.875" style="34" customWidth="1"/>
    <col min="6663" max="6663" width="21.5" style="34" customWidth="1"/>
    <col min="6664" max="6664" width="10.125" style="34" customWidth="1"/>
    <col min="6665" max="6665" width="1.625" style="34" customWidth="1"/>
    <col min="6666" max="6666" width="25.375" style="34" customWidth="1"/>
    <col min="6667" max="6667" width="8.875" style="34" customWidth="1"/>
    <col min="6668" max="6912" width="10.625" style="34"/>
    <col min="6913" max="6913" width="1.125" style="34" customWidth="1"/>
    <col min="6914" max="6914" width="5.75" style="34" customWidth="1"/>
    <col min="6915" max="6915" width="17.75" style="34" customWidth="1"/>
    <col min="6916" max="6916" width="6.5" style="34" customWidth="1"/>
    <col min="6917" max="6917" width="16.125" style="34" customWidth="1"/>
    <col min="6918" max="6918" width="6.875" style="34" customWidth="1"/>
    <col min="6919" max="6919" width="21.5" style="34" customWidth="1"/>
    <col min="6920" max="6920" width="10.125" style="34" customWidth="1"/>
    <col min="6921" max="6921" width="1.625" style="34" customWidth="1"/>
    <col min="6922" max="6922" width="25.375" style="34" customWidth="1"/>
    <col min="6923" max="6923" width="8.875" style="34" customWidth="1"/>
    <col min="6924" max="7168" width="10.625" style="34"/>
    <col min="7169" max="7169" width="1.125" style="34" customWidth="1"/>
    <col min="7170" max="7170" width="5.75" style="34" customWidth="1"/>
    <col min="7171" max="7171" width="17.75" style="34" customWidth="1"/>
    <col min="7172" max="7172" width="6.5" style="34" customWidth="1"/>
    <col min="7173" max="7173" width="16.125" style="34" customWidth="1"/>
    <col min="7174" max="7174" width="6.875" style="34" customWidth="1"/>
    <col min="7175" max="7175" width="21.5" style="34" customWidth="1"/>
    <col min="7176" max="7176" width="10.125" style="34" customWidth="1"/>
    <col min="7177" max="7177" width="1.625" style="34" customWidth="1"/>
    <col min="7178" max="7178" width="25.375" style="34" customWidth="1"/>
    <col min="7179" max="7179" width="8.875" style="34" customWidth="1"/>
    <col min="7180" max="7424" width="10.625" style="34"/>
    <col min="7425" max="7425" width="1.125" style="34" customWidth="1"/>
    <col min="7426" max="7426" width="5.75" style="34" customWidth="1"/>
    <col min="7427" max="7427" width="17.75" style="34" customWidth="1"/>
    <col min="7428" max="7428" width="6.5" style="34" customWidth="1"/>
    <col min="7429" max="7429" width="16.125" style="34" customWidth="1"/>
    <col min="7430" max="7430" width="6.875" style="34" customWidth="1"/>
    <col min="7431" max="7431" width="21.5" style="34" customWidth="1"/>
    <col min="7432" max="7432" width="10.125" style="34" customWidth="1"/>
    <col min="7433" max="7433" width="1.625" style="34" customWidth="1"/>
    <col min="7434" max="7434" width="25.375" style="34" customWidth="1"/>
    <col min="7435" max="7435" width="8.875" style="34" customWidth="1"/>
    <col min="7436" max="7680" width="10.625" style="34"/>
    <col min="7681" max="7681" width="1.125" style="34" customWidth="1"/>
    <col min="7682" max="7682" width="5.75" style="34" customWidth="1"/>
    <col min="7683" max="7683" width="17.75" style="34" customWidth="1"/>
    <col min="7684" max="7684" width="6.5" style="34" customWidth="1"/>
    <col min="7685" max="7685" width="16.125" style="34" customWidth="1"/>
    <col min="7686" max="7686" width="6.875" style="34" customWidth="1"/>
    <col min="7687" max="7687" width="21.5" style="34" customWidth="1"/>
    <col min="7688" max="7688" width="10.125" style="34" customWidth="1"/>
    <col min="7689" max="7689" width="1.625" style="34" customWidth="1"/>
    <col min="7690" max="7690" width="25.375" style="34" customWidth="1"/>
    <col min="7691" max="7691" width="8.875" style="34" customWidth="1"/>
    <col min="7692" max="7936" width="10.625" style="34"/>
    <col min="7937" max="7937" width="1.125" style="34" customWidth="1"/>
    <col min="7938" max="7938" width="5.75" style="34" customWidth="1"/>
    <col min="7939" max="7939" width="17.75" style="34" customWidth="1"/>
    <col min="7940" max="7940" width="6.5" style="34" customWidth="1"/>
    <col min="7941" max="7941" width="16.125" style="34" customWidth="1"/>
    <col min="7942" max="7942" width="6.875" style="34" customWidth="1"/>
    <col min="7943" max="7943" width="21.5" style="34" customWidth="1"/>
    <col min="7944" max="7944" width="10.125" style="34" customWidth="1"/>
    <col min="7945" max="7945" width="1.625" style="34" customWidth="1"/>
    <col min="7946" max="7946" width="25.375" style="34" customWidth="1"/>
    <col min="7947" max="7947" width="8.875" style="34" customWidth="1"/>
    <col min="7948" max="8192" width="10.625" style="34"/>
    <col min="8193" max="8193" width="1.125" style="34" customWidth="1"/>
    <col min="8194" max="8194" width="5.75" style="34" customWidth="1"/>
    <col min="8195" max="8195" width="17.75" style="34" customWidth="1"/>
    <col min="8196" max="8196" width="6.5" style="34" customWidth="1"/>
    <col min="8197" max="8197" width="16.125" style="34" customWidth="1"/>
    <col min="8198" max="8198" width="6.875" style="34" customWidth="1"/>
    <col min="8199" max="8199" width="21.5" style="34" customWidth="1"/>
    <col min="8200" max="8200" width="10.125" style="34" customWidth="1"/>
    <col min="8201" max="8201" width="1.625" style="34" customWidth="1"/>
    <col min="8202" max="8202" width="25.375" style="34" customWidth="1"/>
    <col min="8203" max="8203" width="8.875" style="34" customWidth="1"/>
    <col min="8204" max="8448" width="10.625" style="34"/>
    <col min="8449" max="8449" width="1.125" style="34" customWidth="1"/>
    <col min="8450" max="8450" width="5.75" style="34" customWidth="1"/>
    <col min="8451" max="8451" width="17.75" style="34" customWidth="1"/>
    <col min="8452" max="8452" width="6.5" style="34" customWidth="1"/>
    <col min="8453" max="8453" width="16.125" style="34" customWidth="1"/>
    <col min="8454" max="8454" width="6.875" style="34" customWidth="1"/>
    <col min="8455" max="8455" width="21.5" style="34" customWidth="1"/>
    <col min="8456" max="8456" width="10.125" style="34" customWidth="1"/>
    <col min="8457" max="8457" width="1.625" style="34" customWidth="1"/>
    <col min="8458" max="8458" width="25.375" style="34" customWidth="1"/>
    <col min="8459" max="8459" width="8.875" style="34" customWidth="1"/>
    <col min="8460" max="8704" width="10.625" style="34"/>
    <col min="8705" max="8705" width="1.125" style="34" customWidth="1"/>
    <col min="8706" max="8706" width="5.75" style="34" customWidth="1"/>
    <col min="8707" max="8707" width="17.75" style="34" customWidth="1"/>
    <col min="8708" max="8708" width="6.5" style="34" customWidth="1"/>
    <col min="8709" max="8709" width="16.125" style="34" customWidth="1"/>
    <col min="8710" max="8710" width="6.875" style="34" customWidth="1"/>
    <col min="8711" max="8711" width="21.5" style="34" customWidth="1"/>
    <col min="8712" max="8712" width="10.125" style="34" customWidth="1"/>
    <col min="8713" max="8713" width="1.625" style="34" customWidth="1"/>
    <col min="8714" max="8714" width="25.375" style="34" customWidth="1"/>
    <col min="8715" max="8715" width="8.875" style="34" customWidth="1"/>
    <col min="8716" max="8960" width="10.625" style="34"/>
    <col min="8961" max="8961" width="1.125" style="34" customWidth="1"/>
    <col min="8962" max="8962" width="5.75" style="34" customWidth="1"/>
    <col min="8963" max="8963" width="17.75" style="34" customWidth="1"/>
    <col min="8964" max="8964" width="6.5" style="34" customWidth="1"/>
    <col min="8965" max="8965" width="16.125" style="34" customWidth="1"/>
    <col min="8966" max="8966" width="6.875" style="34" customWidth="1"/>
    <col min="8967" max="8967" width="21.5" style="34" customWidth="1"/>
    <col min="8968" max="8968" width="10.125" style="34" customWidth="1"/>
    <col min="8969" max="8969" width="1.625" style="34" customWidth="1"/>
    <col min="8970" max="8970" width="25.375" style="34" customWidth="1"/>
    <col min="8971" max="8971" width="8.875" style="34" customWidth="1"/>
    <col min="8972" max="9216" width="10.625" style="34"/>
    <col min="9217" max="9217" width="1.125" style="34" customWidth="1"/>
    <col min="9218" max="9218" width="5.75" style="34" customWidth="1"/>
    <col min="9219" max="9219" width="17.75" style="34" customWidth="1"/>
    <col min="9220" max="9220" width="6.5" style="34" customWidth="1"/>
    <col min="9221" max="9221" width="16.125" style="34" customWidth="1"/>
    <col min="9222" max="9222" width="6.875" style="34" customWidth="1"/>
    <col min="9223" max="9223" width="21.5" style="34" customWidth="1"/>
    <col min="9224" max="9224" width="10.125" style="34" customWidth="1"/>
    <col min="9225" max="9225" width="1.625" style="34" customWidth="1"/>
    <col min="9226" max="9226" width="25.375" style="34" customWidth="1"/>
    <col min="9227" max="9227" width="8.875" style="34" customWidth="1"/>
    <col min="9228" max="9472" width="10.625" style="34"/>
    <col min="9473" max="9473" width="1.125" style="34" customWidth="1"/>
    <col min="9474" max="9474" width="5.75" style="34" customWidth="1"/>
    <col min="9475" max="9475" width="17.75" style="34" customWidth="1"/>
    <col min="9476" max="9476" width="6.5" style="34" customWidth="1"/>
    <col min="9477" max="9477" width="16.125" style="34" customWidth="1"/>
    <col min="9478" max="9478" width="6.875" style="34" customWidth="1"/>
    <col min="9479" max="9479" width="21.5" style="34" customWidth="1"/>
    <col min="9480" max="9480" width="10.125" style="34" customWidth="1"/>
    <col min="9481" max="9481" width="1.625" style="34" customWidth="1"/>
    <col min="9482" max="9482" width="25.375" style="34" customWidth="1"/>
    <col min="9483" max="9483" width="8.875" style="34" customWidth="1"/>
    <col min="9484" max="9728" width="10.625" style="34"/>
    <col min="9729" max="9729" width="1.125" style="34" customWidth="1"/>
    <col min="9730" max="9730" width="5.75" style="34" customWidth="1"/>
    <col min="9731" max="9731" width="17.75" style="34" customWidth="1"/>
    <col min="9732" max="9732" width="6.5" style="34" customWidth="1"/>
    <col min="9733" max="9733" width="16.125" style="34" customWidth="1"/>
    <col min="9734" max="9734" width="6.875" style="34" customWidth="1"/>
    <col min="9735" max="9735" width="21.5" style="34" customWidth="1"/>
    <col min="9736" max="9736" width="10.125" style="34" customWidth="1"/>
    <col min="9737" max="9737" width="1.625" style="34" customWidth="1"/>
    <col min="9738" max="9738" width="25.375" style="34" customWidth="1"/>
    <col min="9739" max="9739" width="8.875" style="34" customWidth="1"/>
    <col min="9740" max="9984" width="10.625" style="34"/>
    <col min="9985" max="9985" width="1.125" style="34" customWidth="1"/>
    <col min="9986" max="9986" width="5.75" style="34" customWidth="1"/>
    <col min="9987" max="9987" width="17.75" style="34" customWidth="1"/>
    <col min="9988" max="9988" width="6.5" style="34" customWidth="1"/>
    <col min="9989" max="9989" width="16.125" style="34" customWidth="1"/>
    <col min="9990" max="9990" width="6.875" style="34" customWidth="1"/>
    <col min="9991" max="9991" width="21.5" style="34" customWidth="1"/>
    <col min="9992" max="9992" width="10.125" style="34" customWidth="1"/>
    <col min="9993" max="9993" width="1.625" style="34" customWidth="1"/>
    <col min="9994" max="9994" width="25.375" style="34" customWidth="1"/>
    <col min="9995" max="9995" width="8.875" style="34" customWidth="1"/>
    <col min="9996" max="10240" width="10.625" style="34"/>
    <col min="10241" max="10241" width="1.125" style="34" customWidth="1"/>
    <col min="10242" max="10242" width="5.75" style="34" customWidth="1"/>
    <col min="10243" max="10243" width="17.75" style="34" customWidth="1"/>
    <col min="10244" max="10244" width="6.5" style="34" customWidth="1"/>
    <col min="10245" max="10245" width="16.125" style="34" customWidth="1"/>
    <col min="10246" max="10246" width="6.875" style="34" customWidth="1"/>
    <col min="10247" max="10247" width="21.5" style="34" customWidth="1"/>
    <col min="10248" max="10248" width="10.125" style="34" customWidth="1"/>
    <col min="10249" max="10249" width="1.625" style="34" customWidth="1"/>
    <col min="10250" max="10250" width="25.375" style="34" customWidth="1"/>
    <col min="10251" max="10251" width="8.875" style="34" customWidth="1"/>
    <col min="10252" max="10496" width="10.625" style="34"/>
    <col min="10497" max="10497" width="1.125" style="34" customWidth="1"/>
    <col min="10498" max="10498" width="5.75" style="34" customWidth="1"/>
    <col min="10499" max="10499" width="17.75" style="34" customWidth="1"/>
    <col min="10500" max="10500" width="6.5" style="34" customWidth="1"/>
    <col min="10501" max="10501" width="16.125" style="34" customWidth="1"/>
    <col min="10502" max="10502" width="6.875" style="34" customWidth="1"/>
    <col min="10503" max="10503" width="21.5" style="34" customWidth="1"/>
    <col min="10504" max="10504" width="10.125" style="34" customWidth="1"/>
    <col min="10505" max="10505" width="1.625" style="34" customWidth="1"/>
    <col min="10506" max="10506" width="25.375" style="34" customWidth="1"/>
    <col min="10507" max="10507" width="8.875" style="34" customWidth="1"/>
    <col min="10508" max="10752" width="10.625" style="34"/>
    <col min="10753" max="10753" width="1.125" style="34" customWidth="1"/>
    <col min="10754" max="10754" width="5.75" style="34" customWidth="1"/>
    <col min="10755" max="10755" width="17.75" style="34" customWidth="1"/>
    <col min="10756" max="10756" width="6.5" style="34" customWidth="1"/>
    <col min="10757" max="10757" width="16.125" style="34" customWidth="1"/>
    <col min="10758" max="10758" width="6.875" style="34" customWidth="1"/>
    <col min="10759" max="10759" width="21.5" style="34" customWidth="1"/>
    <col min="10760" max="10760" width="10.125" style="34" customWidth="1"/>
    <col min="10761" max="10761" width="1.625" style="34" customWidth="1"/>
    <col min="10762" max="10762" width="25.375" style="34" customWidth="1"/>
    <col min="10763" max="10763" width="8.875" style="34" customWidth="1"/>
    <col min="10764" max="11008" width="10.625" style="34"/>
    <col min="11009" max="11009" width="1.125" style="34" customWidth="1"/>
    <col min="11010" max="11010" width="5.75" style="34" customWidth="1"/>
    <col min="11011" max="11011" width="17.75" style="34" customWidth="1"/>
    <col min="11012" max="11012" width="6.5" style="34" customWidth="1"/>
    <col min="11013" max="11013" width="16.125" style="34" customWidth="1"/>
    <col min="11014" max="11014" width="6.875" style="34" customWidth="1"/>
    <col min="11015" max="11015" width="21.5" style="34" customWidth="1"/>
    <col min="11016" max="11016" width="10.125" style="34" customWidth="1"/>
    <col min="11017" max="11017" width="1.625" style="34" customWidth="1"/>
    <col min="11018" max="11018" width="25.375" style="34" customWidth="1"/>
    <col min="11019" max="11019" width="8.875" style="34" customWidth="1"/>
    <col min="11020" max="11264" width="10.625" style="34"/>
    <col min="11265" max="11265" width="1.125" style="34" customWidth="1"/>
    <col min="11266" max="11266" width="5.75" style="34" customWidth="1"/>
    <col min="11267" max="11267" width="17.75" style="34" customWidth="1"/>
    <col min="11268" max="11268" width="6.5" style="34" customWidth="1"/>
    <col min="11269" max="11269" width="16.125" style="34" customWidth="1"/>
    <col min="11270" max="11270" width="6.875" style="34" customWidth="1"/>
    <col min="11271" max="11271" width="21.5" style="34" customWidth="1"/>
    <col min="11272" max="11272" width="10.125" style="34" customWidth="1"/>
    <col min="11273" max="11273" width="1.625" style="34" customWidth="1"/>
    <col min="11274" max="11274" width="25.375" style="34" customWidth="1"/>
    <col min="11275" max="11275" width="8.875" style="34" customWidth="1"/>
    <col min="11276" max="11520" width="10.625" style="34"/>
    <col min="11521" max="11521" width="1.125" style="34" customWidth="1"/>
    <col min="11522" max="11522" width="5.75" style="34" customWidth="1"/>
    <col min="11523" max="11523" width="17.75" style="34" customWidth="1"/>
    <col min="11524" max="11524" width="6.5" style="34" customWidth="1"/>
    <col min="11525" max="11525" width="16.125" style="34" customWidth="1"/>
    <col min="11526" max="11526" width="6.875" style="34" customWidth="1"/>
    <col min="11527" max="11527" width="21.5" style="34" customWidth="1"/>
    <col min="11528" max="11528" width="10.125" style="34" customWidth="1"/>
    <col min="11529" max="11529" width="1.625" style="34" customWidth="1"/>
    <col min="11530" max="11530" width="25.375" style="34" customWidth="1"/>
    <col min="11531" max="11531" width="8.875" style="34" customWidth="1"/>
    <col min="11532" max="11776" width="10.625" style="34"/>
    <col min="11777" max="11777" width="1.125" style="34" customWidth="1"/>
    <col min="11778" max="11778" width="5.75" style="34" customWidth="1"/>
    <col min="11779" max="11779" width="17.75" style="34" customWidth="1"/>
    <col min="11780" max="11780" width="6.5" style="34" customWidth="1"/>
    <col min="11781" max="11781" width="16.125" style="34" customWidth="1"/>
    <col min="11782" max="11782" width="6.875" style="34" customWidth="1"/>
    <col min="11783" max="11783" width="21.5" style="34" customWidth="1"/>
    <col min="11784" max="11784" width="10.125" style="34" customWidth="1"/>
    <col min="11785" max="11785" width="1.625" style="34" customWidth="1"/>
    <col min="11786" max="11786" width="25.375" style="34" customWidth="1"/>
    <col min="11787" max="11787" width="8.875" style="34" customWidth="1"/>
    <col min="11788" max="12032" width="10.625" style="34"/>
    <col min="12033" max="12033" width="1.125" style="34" customWidth="1"/>
    <col min="12034" max="12034" width="5.75" style="34" customWidth="1"/>
    <col min="12035" max="12035" width="17.75" style="34" customWidth="1"/>
    <col min="12036" max="12036" width="6.5" style="34" customWidth="1"/>
    <col min="12037" max="12037" width="16.125" style="34" customWidth="1"/>
    <col min="12038" max="12038" width="6.875" style="34" customWidth="1"/>
    <col min="12039" max="12039" width="21.5" style="34" customWidth="1"/>
    <col min="12040" max="12040" width="10.125" style="34" customWidth="1"/>
    <col min="12041" max="12041" width="1.625" style="34" customWidth="1"/>
    <col min="12042" max="12042" width="25.375" style="34" customWidth="1"/>
    <col min="12043" max="12043" width="8.875" style="34" customWidth="1"/>
    <col min="12044" max="12288" width="10.625" style="34"/>
    <col min="12289" max="12289" width="1.125" style="34" customWidth="1"/>
    <col min="12290" max="12290" width="5.75" style="34" customWidth="1"/>
    <col min="12291" max="12291" width="17.75" style="34" customWidth="1"/>
    <col min="12292" max="12292" width="6.5" style="34" customWidth="1"/>
    <col min="12293" max="12293" width="16.125" style="34" customWidth="1"/>
    <col min="12294" max="12294" width="6.875" style="34" customWidth="1"/>
    <col min="12295" max="12295" width="21.5" style="34" customWidth="1"/>
    <col min="12296" max="12296" width="10.125" style="34" customWidth="1"/>
    <col min="12297" max="12297" width="1.625" style="34" customWidth="1"/>
    <col min="12298" max="12298" width="25.375" style="34" customWidth="1"/>
    <col min="12299" max="12299" width="8.875" style="34" customWidth="1"/>
    <col min="12300" max="12544" width="10.625" style="34"/>
    <col min="12545" max="12545" width="1.125" style="34" customWidth="1"/>
    <col min="12546" max="12546" width="5.75" style="34" customWidth="1"/>
    <col min="12547" max="12547" width="17.75" style="34" customWidth="1"/>
    <col min="12548" max="12548" width="6.5" style="34" customWidth="1"/>
    <col min="12549" max="12549" width="16.125" style="34" customWidth="1"/>
    <col min="12550" max="12550" width="6.875" style="34" customWidth="1"/>
    <col min="12551" max="12551" width="21.5" style="34" customWidth="1"/>
    <col min="12552" max="12552" width="10.125" style="34" customWidth="1"/>
    <col min="12553" max="12553" width="1.625" style="34" customWidth="1"/>
    <col min="12554" max="12554" width="25.375" style="34" customWidth="1"/>
    <col min="12555" max="12555" width="8.875" style="34" customWidth="1"/>
    <col min="12556" max="12800" width="10.625" style="34"/>
    <col min="12801" max="12801" width="1.125" style="34" customWidth="1"/>
    <col min="12802" max="12802" width="5.75" style="34" customWidth="1"/>
    <col min="12803" max="12803" width="17.75" style="34" customWidth="1"/>
    <col min="12804" max="12804" width="6.5" style="34" customWidth="1"/>
    <col min="12805" max="12805" width="16.125" style="34" customWidth="1"/>
    <col min="12806" max="12806" width="6.875" style="34" customWidth="1"/>
    <col min="12807" max="12807" width="21.5" style="34" customWidth="1"/>
    <col min="12808" max="12808" width="10.125" style="34" customWidth="1"/>
    <col min="12809" max="12809" width="1.625" style="34" customWidth="1"/>
    <col min="12810" max="12810" width="25.375" style="34" customWidth="1"/>
    <col min="12811" max="12811" width="8.875" style="34" customWidth="1"/>
    <col min="12812" max="13056" width="10.625" style="34"/>
    <col min="13057" max="13057" width="1.125" style="34" customWidth="1"/>
    <col min="13058" max="13058" width="5.75" style="34" customWidth="1"/>
    <col min="13059" max="13059" width="17.75" style="34" customWidth="1"/>
    <col min="13060" max="13060" width="6.5" style="34" customWidth="1"/>
    <col min="13061" max="13061" width="16.125" style="34" customWidth="1"/>
    <col min="13062" max="13062" width="6.875" style="34" customWidth="1"/>
    <col min="13063" max="13063" width="21.5" style="34" customWidth="1"/>
    <col min="13064" max="13064" width="10.125" style="34" customWidth="1"/>
    <col min="13065" max="13065" width="1.625" style="34" customWidth="1"/>
    <col min="13066" max="13066" width="25.375" style="34" customWidth="1"/>
    <col min="13067" max="13067" width="8.875" style="34" customWidth="1"/>
    <col min="13068" max="13312" width="10.625" style="34"/>
    <col min="13313" max="13313" width="1.125" style="34" customWidth="1"/>
    <col min="13314" max="13314" width="5.75" style="34" customWidth="1"/>
    <col min="13315" max="13315" width="17.75" style="34" customWidth="1"/>
    <col min="13316" max="13316" width="6.5" style="34" customWidth="1"/>
    <col min="13317" max="13317" width="16.125" style="34" customWidth="1"/>
    <col min="13318" max="13318" width="6.875" style="34" customWidth="1"/>
    <col min="13319" max="13319" width="21.5" style="34" customWidth="1"/>
    <col min="13320" max="13320" width="10.125" style="34" customWidth="1"/>
    <col min="13321" max="13321" width="1.625" style="34" customWidth="1"/>
    <col min="13322" max="13322" width="25.375" style="34" customWidth="1"/>
    <col min="13323" max="13323" width="8.875" style="34" customWidth="1"/>
    <col min="13324" max="13568" width="10.625" style="34"/>
    <col min="13569" max="13569" width="1.125" style="34" customWidth="1"/>
    <col min="13570" max="13570" width="5.75" style="34" customWidth="1"/>
    <col min="13571" max="13571" width="17.75" style="34" customWidth="1"/>
    <col min="13572" max="13572" width="6.5" style="34" customWidth="1"/>
    <col min="13573" max="13573" width="16.125" style="34" customWidth="1"/>
    <col min="13574" max="13574" width="6.875" style="34" customWidth="1"/>
    <col min="13575" max="13575" width="21.5" style="34" customWidth="1"/>
    <col min="13576" max="13576" width="10.125" style="34" customWidth="1"/>
    <col min="13577" max="13577" width="1.625" style="34" customWidth="1"/>
    <col min="13578" max="13578" width="25.375" style="34" customWidth="1"/>
    <col min="13579" max="13579" width="8.875" style="34" customWidth="1"/>
    <col min="13580" max="13824" width="10.625" style="34"/>
    <col min="13825" max="13825" width="1.125" style="34" customWidth="1"/>
    <col min="13826" max="13826" width="5.75" style="34" customWidth="1"/>
    <col min="13827" max="13827" width="17.75" style="34" customWidth="1"/>
    <col min="13828" max="13828" width="6.5" style="34" customWidth="1"/>
    <col min="13829" max="13829" width="16.125" style="34" customWidth="1"/>
    <col min="13830" max="13830" width="6.875" style="34" customWidth="1"/>
    <col min="13831" max="13831" width="21.5" style="34" customWidth="1"/>
    <col min="13832" max="13832" width="10.125" style="34" customWidth="1"/>
    <col min="13833" max="13833" width="1.625" style="34" customWidth="1"/>
    <col min="13834" max="13834" width="25.375" style="34" customWidth="1"/>
    <col min="13835" max="13835" width="8.875" style="34" customWidth="1"/>
    <col min="13836" max="14080" width="10.625" style="34"/>
    <col min="14081" max="14081" width="1.125" style="34" customWidth="1"/>
    <col min="14082" max="14082" width="5.75" style="34" customWidth="1"/>
    <col min="14083" max="14083" width="17.75" style="34" customWidth="1"/>
    <col min="14084" max="14084" width="6.5" style="34" customWidth="1"/>
    <col min="14085" max="14085" width="16.125" style="34" customWidth="1"/>
    <col min="14086" max="14086" width="6.875" style="34" customWidth="1"/>
    <col min="14087" max="14087" width="21.5" style="34" customWidth="1"/>
    <col min="14088" max="14088" width="10.125" style="34" customWidth="1"/>
    <col min="14089" max="14089" width="1.625" style="34" customWidth="1"/>
    <col min="14090" max="14090" width="25.375" style="34" customWidth="1"/>
    <col min="14091" max="14091" width="8.875" style="34" customWidth="1"/>
    <col min="14092" max="14336" width="10.625" style="34"/>
    <col min="14337" max="14337" width="1.125" style="34" customWidth="1"/>
    <col min="14338" max="14338" width="5.75" style="34" customWidth="1"/>
    <col min="14339" max="14339" width="17.75" style="34" customWidth="1"/>
    <col min="14340" max="14340" width="6.5" style="34" customWidth="1"/>
    <col min="14341" max="14341" width="16.125" style="34" customWidth="1"/>
    <col min="14342" max="14342" width="6.875" style="34" customWidth="1"/>
    <col min="14343" max="14343" width="21.5" style="34" customWidth="1"/>
    <col min="14344" max="14344" width="10.125" style="34" customWidth="1"/>
    <col min="14345" max="14345" width="1.625" style="34" customWidth="1"/>
    <col min="14346" max="14346" width="25.375" style="34" customWidth="1"/>
    <col min="14347" max="14347" width="8.875" style="34" customWidth="1"/>
    <col min="14348" max="14592" width="10.625" style="34"/>
    <col min="14593" max="14593" width="1.125" style="34" customWidth="1"/>
    <col min="14594" max="14594" width="5.75" style="34" customWidth="1"/>
    <col min="14595" max="14595" width="17.75" style="34" customWidth="1"/>
    <col min="14596" max="14596" width="6.5" style="34" customWidth="1"/>
    <col min="14597" max="14597" width="16.125" style="34" customWidth="1"/>
    <col min="14598" max="14598" width="6.875" style="34" customWidth="1"/>
    <col min="14599" max="14599" width="21.5" style="34" customWidth="1"/>
    <col min="14600" max="14600" width="10.125" style="34" customWidth="1"/>
    <col min="14601" max="14601" width="1.625" style="34" customWidth="1"/>
    <col min="14602" max="14602" width="25.375" style="34" customWidth="1"/>
    <col min="14603" max="14603" width="8.875" style="34" customWidth="1"/>
    <col min="14604" max="14848" width="10.625" style="34"/>
    <col min="14849" max="14849" width="1.125" style="34" customWidth="1"/>
    <col min="14850" max="14850" width="5.75" style="34" customWidth="1"/>
    <col min="14851" max="14851" width="17.75" style="34" customWidth="1"/>
    <col min="14852" max="14852" width="6.5" style="34" customWidth="1"/>
    <col min="14853" max="14853" width="16.125" style="34" customWidth="1"/>
    <col min="14854" max="14854" width="6.875" style="34" customWidth="1"/>
    <col min="14855" max="14855" width="21.5" style="34" customWidth="1"/>
    <col min="14856" max="14856" width="10.125" style="34" customWidth="1"/>
    <col min="14857" max="14857" width="1.625" style="34" customWidth="1"/>
    <col min="14858" max="14858" width="25.375" style="34" customWidth="1"/>
    <col min="14859" max="14859" width="8.875" style="34" customWidth="1"/>
    <col min="14860" max="15104" width="10.625" style="34"/>
    <col min="15105" max="15105" width="1.125" style="34" customWidth="1"/>
    <col min="15106" max="15106" width="5.75" style="34" customWidth="1"/>
    <col min="15107" max="15107" width="17.75" style="34" customWidth="1"/>
    <col min="15108" max="15108" width="6.5" style="34" customWidth="1"/>
    <col min="15109" max="15109" width="16.125" style="34" customWidth="1"/>
    <col min="15110" max="15110" width="6.875" style="34" customWidth="1"/>
    <col min="15111" max="15111" width="21.5" style="34" customWidth="1"/>
    <col min="15112" max="15112" width="10.125" style="34" customWidth="1"/>
    <col min="15113" max="15113" width="1.625" style="34" customWidth="1"/>
    <col min="15114" max="15114" width="25.375" style="34" customWidth="1"/>
    <col min="15115" max="15115" width="8.875" style="34" customWidth="1"/>
    <col min="15116" max="15360" width="10.625" style="34"/>
    <col min="15361" max="15361" width="1.125" style="34" customWidth="1"/>
    <col min="15362" max="15362" width="5.75" style="34" customWidth="1"/>
    <col min="15363" max="15363" width="17.75" style="34" customWidth="1"/>
    <col min="15364" max="15364" width="6.5" style="34" customWidth="1"/>
    <col min="15365" max="15365" width="16.125" style="34" customWidth="1"/>
    <col min="15366" max="15366" width="6.875" style="34" customWidth="1"/>
    <col min="15367" max="15367" width="21.5" style="34" customWidth="1"/>
    <col min="15368" max="15368" width="10.125" style="34" customWidth="1"/>
    <col min="15369" max="15369" width="1.625" style="34" customWidth="1"/>
    <col min="15370" max="15370" width="25.375" style="34" customWidth="1"/>
    <col min="15371" max="15371" width="8.875" style="34" customWidth="1"/>
    <col min="15372" max="15616" width="10.625" style="34"/>
    <col min="15617" max="15617" width="1.125" style="34" customWidth="1"/>
    <col min="15618" max="15618" width="5.75" style="34" customWidth="1"/>
    <col min="15619" max="15619" width="17.75" style="34" customWidth="1"/>
    <col min="15620" max="15620" width="6.5" style="34" customWidth="1"/>
    <col min="15621" max="15621" width="16.125" style="34" customWidth="1"/>
    <col min="15622" max="15622" width="6.875" style="34" customWidth="1"/>
    <col min="15623" max="15623" width="21.5" style="34" customWidth="1"/>
    <col min="15624" max="15624" width="10.125" style="34" customWidth="1"/>
    <col min="15625" max="15625" width="1.625" style="34" customWidth="1"/>
    <col min="15626" max="15626" width="25.375" style="34" customWidth="1"/>
    <col min="15627" max="15627" width="8.875" style="34" customWidth="1"/>
    <col min="15628" max="15872" width="10.625" style="34"/>
    <col min="15873" max="15873" width="1.125" style="34" customWidth="1"/>
    <col min="15874" max="15874" width="5.75" style="34" customWidth="1"/>
    <col min="15875" max="15875" width="17.75" style="34" customWidth="1"/>
    <col min="15876" max="15876" width="6.5" style="34" customWidth="1"/>
    <col min="15877" max="15877" width="16.125" style="34" customWidth="1"/>
    <col min="15878" max="15878" width="6.875" style="34" customWidth="1"/>
    <col min="15879" max="15879" width="21.5" style="34" customWidth="1"/>
    <col min="15880" max="15880" width="10.125" style="34" customWidth="1"/>
    <col min="15881" max="15881" width="1.625" style="34" customWidth="1"/>
    <col min="15882" max="15882" width="25.375" style="34" customWidth="1"/>
    <col min="15883" max="15883" width="8.875" style="34" customWidth="1"/>
    <col min="15884" max="16128" width="10.625" style="34"/>
    <col min="16129" max="16129" width="1.125" style="34" customWidth="1"/>
    <col min="16130" max="16130" width="5.75" style="34" customWidth="1"/>
    <col min="16131" max="16131" width="17.75" style="34" customWidth="1"/>
    <col min="16132" max="16132" width="6.5" style="34" customWidth="1"/>
    <col min="16133" max="16133" width="16.125" style="34" customWidth="1"/>
    <col min="16134" max="16134" width="6.875" style="34" customWidth="1"/>
    <col min="16135" max="16135" width="21.5" style="34" customWidth="1"/>
    <col min="16136" max="16136" width="10.125" style="34" customWidth="1"/>
    <col min="16137" max="16137" width="1.625" style="34" customWidth="1"/>
    <col min="16138" max="16138" width="25.375" style="34" customWidth="1"/>
    <col min="16139" max="16139" width="8.875" style="34" customWidth="1"/>
    <col min="16140" max="16384" width="10.625" style="34"/>
  </cols>
  <sheetData>
    <row r="2" spans="2:11" ht="23">
      <c r="C2" s="267"/>
      <c r="D2" s="267"/>
      <c r="E2" s="267"/>
      <c r="F2" s="268" t="s">
        <v>441</v>
      </c>
      <c r="G2" s="350"/>
      <c r="H2" s="267"/>
      <c r="I2" s="267"/>
      <c r="J2" s="267"/>
      <c r="K2" s="267"/>
    </row>
    <row r="3" spans="2:11" ht="20">
      <c r="C3" s="267"/>
      <c r="D3" s="267"/>
      <c r="E3" s="351" t="s">
        <v>364</v>
      </c>
      <c r="F3" s="352"/>
      <c r="G3" s="267"/>
      <c r="H3" s="267"/>
      <c r="I3" s="267"/>
      <c r="J3" s="267"/>
      <c r="K3" s="267"/>
    </row>
    <row r="4" spans="2:11" ht="20">
      <c r="B4" s="353"/>
      <c r="C4" s="354"/>
      <c r="E4" s="355"/>
    </row>
    <row r="5" spans="2:11" ht="19" thickBot="1">
      <c r="B5" s="356" t="s">
        <v>444</v>
      </c>
    </row>
    <row r="6" spans="2:11" ht="17" thickBot="1">
      <c r="B6" s="357" t="s">
        <v>0</v>
      </c>
      <c r="C6" s="358" t="s">
        <v>77</v>
      </c>
      <c r="D6" s="359" t="s">
        <v>365</v>
      </c>
      <c r="E6" s="360" t="s">
        <v>79</v>
      </c>
      <c r="F6" s="360" t="s">
        <v>3</v>
      </c>
      <c r="G6" s="361" t="s">
        <v>4</v>
      </c>
      <c r="H6" s="362" t="s">
        <v>366</v>
      </c>
      <c r="J6" s="363" t="s">
        <v>367</v>
      </c>
      <c r="K6" s="364" t="s">
        <v>368</v>
      </c>
    </row>
    <row r="7" spans="2:11">
      <c r="B7" s="365" t="s">
        <v>93</v>
      </c>
      <c r="C7" s="366" t="s">
        <v>369</v>
      </c>
      <c r="D7" s="367"/>
      <c r="E7" s="367" t="s">
        <v>370</v>
      </c>
      <c r="F7" s="368" t="s">
        <v>371</v>
      </c>
      <c r="G7" s="369" t="s">
        <v>372</v>
      </c>
      <c r="H7" s="370" t="s">
        <v>373</v>
      </c>
      <c r="I7" s="371"/>
      <c r="J7" s="372" t="s">
        <v>374</v>
      </c>
      <c r="K7" s="373" t="s">
        <v>375</v>
      </c>
    </row>
    <row r="8" spans="2:11" ht="17" thickBot="1">
      <c r="B8" s="374" t="s">
        <v>97</v>
      </c>
      <c r="C8" s="375" t="s">
        <v>376</v>
      </c>
      <c r="D8" s="376"/>
      <c r="E8" s="376" t="s">
        <v>377</v>
      </c>
      <c r="F8" s="377" t="s">
        <v>378</v>
      </c>
      <c r="G8" s="378" t="s">
        <v>379</v>
      </c>
      <c r="H8" s="379" t="s">
        <v>380</v>
      </c>
      <c r="I8" s="371"/>
      <c r="J8" s="380" t="s">
        <v>442</v>
      </c>
      <c r="K8" s="381" t="s">
        <v>381</v>
      </c>
    </row>
    <row r="9" spans="2:11">
      <c r="B9" s="374" t="s">
        <v>101</v>
      </c>
      <c r="C9" s="382" t="s">
        <v>382</v>
      </c>
      <c r="D9" s="383"/>
      <c r="E9" s="383" t="s">
        <v>383</v>
      </c>
      <c r="F9" s="377" t="s">
        <v>384</v>
      </c>
      <c r="G9" s="378" t="s">
        <v>385</v>
      </c>
      <c r="H9" s="379" t="s">
        <v>386</v>
      </c>
      <c r="I9" s="371"/>
      <c r="J9" s="372" t="s">
        <v>443</v>
      </c>
      <c r="K9" s="381" t="s">
        <v>387</v>
      </c>
    </row>
    <row r="10" spans="2:11">
      <c r="B10" s="384" t="s">
        <v>105</v>
      </c>
      <c r="C10" s="382" t="s">
        <v>388</v>
      </c>
      <c r="D10" s="383"/>
      <c r="E10" s="383" t="s">
        <v>383</v>
      </c>
      <c r="F10" s="377" t="s">
        <v>384</v>
      </c>
      <c r="G10" s="378" t="s">
        <v>385</v>
      </c>
      <c r="H10" s="379" t="s">
        <v>389</v>
      </c>
      <c r="I10" s="371"/>
      <c r="J10" s="385" t="s">
        <v>390</v>
      </c>
      <c r="K10" s="381" t="s">
        <v>391</v>
      </c>
    </row>
    <row r="11" spans="2:11">
      <c r="B11" s="384" t="s">
        <v>109</v>
      </c>
      <c r="C11" s="382" t="s">
        <v>392</v>
      </c>
      <c r="D11" s="383"/>
      <c r="E11" s="383" t="s">
        <v>383</v>
      </c>
      <c r="F11" s="377" t="s">
        <v>393</v>
      </c>
      <c r="G11" s="378" t="s">
        <v>394</v>
      </c>
      <c r="H11" s="379" t="s">
        <v>395</v>
      </c>
      <c r="I11" s="371"/>
      <c r="J11" s="385" t="s">
        <v>396</v>
      </c>
      <c r="K11" s="386"/>
    </row>
    <row r="12" spans="2:11">
      <c r="B12" s="384" t="s">
        <v>112</v>
      </c>
      <c r="C12" s="382" t="s">
        <v>397</v>
      </c>
      <c r="D12" s="383"/>
      <c r="E12" s="383" t="s">
        <v>383</v>
      </c>
      <c r="F12" s="377" t="s">
        <v>398</v>
      </c>
      <c r="G12" s="378" t="s">
        <v>399</v>
      </c>
      <c r="H12" s="379" t="s">
        <v>400</v>
      </c>
      <c r="I12" s="371"/>
      <c r="J12" s="385" t="s">
        <v>401</v>
      </c>
      <c r="K12" s="386"/>
    </row>
    <row r="13" spans="2:11">
      <c r="B13" s="384" t="s">
        <v>115</v>
      </c>
      <c r="C13" s="382" t="s">
        <v>402</v>
      </c>
      <c r="D13" s="383"/>
      <c r="E13" s="383" t="s">
        <v>383</v>
      </c>
      <c r="F13" s="377" t="s">
        <v>384</v>
      </c>
      <c r="G13" s="378" t="s">
        <v>385</v>
      </c>
      <c r="H13" s="379" t="s">
        <v>403</v>
      </c>
      <c r="I13" s="371"/>
      <c r="J13" s="385" t="s">
        <v>404</v>
      </c>
      <c r="K13" s="386"/>
    </row>
    <row r="14" spans="2:11">
      <c r="B14" s="384" t="s">
        <v>117</v>
      </c>
      <c r="C14" s="382" t="s">
        <v>405</v>
      </c>
      <c r="D14" s="383"/>
      <c r="E14" s="383" t="s">
        <v>406</v>
      </c>
      <c r="F14" s="377" t="s">
        <v>407</v>
      </c>
      <c r="G14" s="378" t="s">
        <v>408</v>
      </c>
      <c r="H14" s="379" t="s">
        <v>409</v>
      </c>
      <c r="I14" s="371"/>
      <c r="J14" s="380" t="s">
        <v>410</v>
      </c>
      <c r="K14" s="386"/>
    </row>
    <row r="15" spans="2:11">
      <c r="B15" s="384" t="s">
        <v>120</v>
      </c>
      <c r="C15" s="382" t="s">
        <v>411</v>
      </c>
      <c r="D15" s="383" t="s">
        <v>69</v>
      </c>
      <c r="E15" s="383" t="s">
        <v>383</v>
      </c>
      <c r="F15" s="377" t="s">
        <v>384</v>
      </c>
      <c r="G15" s="378" t="s">
        <v>385</v>
      </c>
      <c r="H15" s="379" t="s">
        <v>412</v>
      </c>
      <c r="I15" s="371"/>
      <c r="J15" s="380" t="s">
        <v>413</v>
      </c>
      <c r="K15" s="386"/>
    </row>
    <row r="16" spans="2:11">
      <c r="B16" s="384" t="s">
        <v>123</v>
      </c>
      <c r="C16" s="382" t="s">
        <v>414</v>
      </c>
      <c r="D16" s="383" t="s">
        <v>69</v>
      </c>
      <c r="E16" s="383" t="s">
        <v>383</v>
      </c>
      <c r="F16" s="377" t="s">
        <v>398</v>
      </c>
      <c r="G16" s="378" t="s">
        <v>399</v>
      </c>
      <c r="H16" s="379" t="s">
        <v>415</v>
      </c>
      <c r="I16" s="371"/>
      <c r="J16" s="380" t="s">
        <v>416</v>
      </c>
      <c r="K16" s="386"/>
    </row>
    <row r="17" spans="2:11">
      <c r="B17" s="384" t="s">
        <v>125</v>
      </c>
      <c r="C17" s="382" t="s">
        <v>417</v>
      </c>
      <c r="D17" s="383"/>
      <c r="E17" s="383" t="s">
        <v>383</v>
      </c>
      <c r="F17" s="377" t="s">
        <v>384</v>
      </c>
      <c r="G17" s="378" t="s">
        <v>385</v>
      </c>
      <c r="H17" s="379" t="s">
        <v>418</v>
      </c>
      <c r="I17" s="371"/>
      <c r="J17" s="385" t="s">
        <v>419</v>
      </c>
      <c r="K17" s="386"/>
    </row>
    <row r="18" spans="2:11">
      <c r="B18" s="384" t="s">
        <v>127</v>
      </c>
      <c r="C18" s="382" t="s">
        <v>420</v>
      </c>
      <c r="D18" s="383"/>
      <c r="E18" s="383" t="s">
        <v>383</v>
      </c>
      <c r="F18" s="377" t="s">
        <v>393</v>
      </c>
      <c r="G18" s="378" t="s">
        <v>394</v>
      </c>
      <c r="H18" s="379" t="s">
        <v>421</v>
      </c>
      <c r="I18" s="371"/>
      <c r="J18" s="380" t="s">
        <v>422</v>
      </c>
      <c r="K18" s="386"/>
    </row>
    <row r="19" spans="2:11">
      <c r="B19" s="384" t="s">
        <v>130</v>
      </c>
      <c r="C19" s="382" t="s">
        <v>423</v>
      </c>
      <c r="D19" s="383"/>
      <c r="E19" s="383" t="s">
        <v>383</v>
      </c>
      <c r="F19" s="377" t="s">
        <v>393</v>
      </c>
      <c r="G19" s="378" t="s">
        <v>394</v>
      </c>
      <c r="H19" s="379" t="s">
        <v>424</v>
      </c>
      <c r="I19" s="371"/>
      <c r="J19" s="380" t="s">
        <v>425</v>
      </c>
      <c r="K19" s="386"/>
    </row>
    <row r="20" spans="2:11">
      <c r="B20" s="384" t="s">
        <v>134</v>
      </c>
      <c r="C20" s="382" t="s">
        <v>426</v>
      </c>
      <c r="D20" s="383"/>
      <c r="E20" s="383" t="s">
        <v>427</v>
      </c>
      <c r="F20" s="377" t="s">
        <v>428</v>
      </c>
      <c r="G20" s="378" t="s">
        <v>429</v>
      </c>
      <c r="H20" s="379" t="s">
        <v>430</v>
      </c>
      <c r="I20" s="371"/>
      <c r="J20" s="380" t="s">
        <v>431</v>
      </c>
      <c r="K20" s="386"/>
    </row>
    <row r="21" spans="2:11">
      <c r="B21" s="384" t="s">
        <v>136</v>
      </c>
      <c r="C21" s="387" t="s">
        <v>432</v>
      </c>
      <c r="D21" s="376"/>
      <c r="E21" s="376" t="s">
        <v>383</v>
      </c>
      <c r="F21" s="377" t="s">
        <v>393</v>
      </c>
      <c r="G21" s="378" t="s">
        <v>394</v>
      </c>
      <c r="H21" s="379" t="s">
        <v>433</v>
      </c>
      <c r="I21" s="371"/>
      <c r="J21" s="380" t="s">
        <v>434</v>
      </c>
      <c r="K21" s="386"/>
    </row>
    <row r="22" spans="2:11" ht="17" thickBot="1">
      <c r="B22" s="388" t="s">
        <v>138</v>
      </c>
      <c r="C22" s="389" t="s">
        <v>435</v>
      </c>
      <c r="D22" s="390"/>
      <c r="E22" s="390" t="s">
        <v>436</v>
      </c>
      <c r="F22" s="391" t="s">
        <v>437</v>
      </c>
      <c r="G22" s="392" t="s">
        <v>438</v>
      </c>
      <c r="H22" s="393" t="s">
        <v>439</v>
      </c>
      <c r="I22" s="371"/>
      <c r="J22" s="394" t="s">
        <v>440</v>
      </c>
      <c r="K22" s="395"/>
    </row>
    <row r="23" spans="2:11" ht="14" customHeight="1"/>
    <row r="24" spans="2:11">
      <c r="B24" s="396"/>
      <c r="C24" s="1300"/>
      <c r="D24" s="1301"/>
      <c r="E24" s="1301"/>
      <c r="F24" s="1301"/>
      <c r="G24" s="1301"/>
      <c r="H24" s="1301"/>
      <c r="I24" s="1301"/>
      <c r="J24" s="1301"/>
      <c r="K24" s="1301"/>
    </row>
    <row r="25" spans="2:11">
      <c r="B25" s="397"/>
      <c r="C25" s="398"/>
    </row>
    <row r="26" spans="2:11">
      <c r="B26" s="397"/>
      <c r="C26" s="398"/>
    </row>
    <row r="27" spans="2:11">
      <c r="B27" s="397"/>
      <c r="C27" s="398"/>
      <c r="E27" s="398"/>
    </row>
  </sheetData>
  <mergeCells count="1">
    <mergeCell ref="C24:K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2E12A-C93F-2948-BEAB-0B8CE12FBFBA}">
  <dimension ref="B2:O60"/>
  <sheetViews>
    <sheetView workbookViewId="0">
      <selection activeCell="G68" sqref="G68"/>
    </sheetView>
  </sheetViews>
  <sheetFormatPr baseColWidth="10" defaultRowHeight="16"/>
  <cols>
    <col min="1" max="1" width="1.125" style="34" customWidth="1"/>
    <col min="2" max="2" width="10.625" style="34"/>
    <col min="3" max="3" width="23" style="34" customWidth="1"/>
    <col min="4" max="6" width="6.5" style="34" customWidth="1"/>
    <col min="7" max="7" width="30.5" style="34" customWidth="1"/>
    <col min="8" max="8" width="7.25" style="34" customWidth="1"/>
    <col min="9" max="9" width="1.625" style="34" customWidth="1"/>
    <col min="10" max="15" width="7.25" style="34" customWidth="1"/>
    <col min="16" max="256" width="10.625" style="34"/>
    <col min="257" max="257" width="1.125" style="34" customWidth="1"/>
    <col min="258" max="258" width="10.625" style="34"/>
    <col min="259" max="259" width="23" style="34" customWidth="1"/>
    <col min="260" max="262" width="6.5" style="34" customWidth="1"/>
    <col min="263" max="263" width="30.5" style="34" customWidth="1"/>
    <col min="264" max="264" width="7.25" style="34" customWidth="1"/>
    <col min="265" max="265" width="1.625" style="34" customWidth="1"/>
    <col min="266" max="271" width="7.25" style="34" customWidth="1"/>
    <col min="272" max="512" width="10.625" style="34"/>
    <col min="513" max="513" width="1.125" style="34" customWidth="1"/>
    <col min="514" max="514" width="10.625" style="34"/>
    <col min="515" max="515" width="23" style="34" customWidth="1"/>
    <col min="516" max="518" width="6.5" style="34" customWidth="1"/>
    <col min="519" max="519" width="30.5" style="34" customWidth="1"/>
    <col min="520" max="520" width="7.25" style="34" customWidth="1"/>
    <col min="521" max="521" width="1.625" style="34" customWidth="1"/>
    <col min="522" max="527" width="7.25" style="34" customWidth="1"/>
    <col min="528" max="768" width="10.625" style="34"/>
    <col min="769" max="769" width="1.125" style="34" customWidth="1"/>
    <col min="770" max="770" width="10.625" style="34"/>
    <col min="771" max="771" width="23" style="34" customWidth="1"/>
    <col min="772" max="774" width="6.5" style="34" customWidth="1"/>
    <col min="775" max="775" width="30.5" style="34" customWidth="1"/>
    <col min="776" max="776" width="7.25" style="34" customWidth="1"/>
    <col min="777" max="777" width="1.625" style="34" customWidth="1"/>
    <col min="778" max="783" width="7.25" style="34" customWidth="1"/>
    <col min="784" max="1024" width="10.625" style="34"/>
    <col min="1025" max="1025" width="1.125" style="34" customWidth="1"/>
    <col min="1026" max="1026" width="10.625" style="34"/>
    <col min="1027" max="1027" width="23" style="34" customWidth="1"/>
    <col min="1028" max="1030" width="6.5" style="34" customWidth="1"/>
    <col min="1031" max="1031" width="30.5" style="34" customWidth="1"/>
    <col min="1032" max="1032" width="7.25" style="34" customWidth="1"/>
    <col min="1033" max="1033" width="1.625" style="34" customWidth="1"/>
    <col min="1034" max="1039" width="7.25" style="34" customWidth="1"/>
    <col min="1040" max="1280" width="10.625" style="34"/>
    <col min="1281" max="1281" width="1.125" style="34" customWidth="1"/>
    <col min="1282" max="1282" width="10.625" style="34"/>
    <col min="1283" max="1283" width="23" style="34" customWidth="1"/>
    <col min="1284" max="1286" width="6.5" style="34" customWidth="1"/>
    <col min="1287" max="1287" width="30.5" style="34" customWidth="1"/>
    <col min="1288" max="1288" width="7.25" style="34" customWidth="1"/>
    <col min="1289" max="1289" width="1.625" style="34" customWidth="1"/>
    <col min="1290" max="1295" width="7.25" style="34" customWidth="1"/>
    <col min="1296" max="1536" width="10.625" style="34"/>
    <col min="1537" max="1537" width="1.125" style="34" customWidth="1"/>
    <col min="1538" max="1538" width="10.625" style="34"/>
    <col min="1539" max="1539" width="23" style="34" customWidth="1"/>
    <col min="1540" max="1542" width="6.5" style="34" customWidth="1"/>
    <col min="1543" max="1543" width="30.5" style="34" customWidth="1"/>
    <col min="1544" max="1544" width="7.25" style="34" customWidth="1"/>
    <col min="1545" max="1545" width="1.625" style="34" customWidth="1"/>
    <col min="1546" max="1551" width="7.25" style="34" customWidth="1"/>
    <col min="1552" max="1792" width="10.625" style="34"/>
    <col min="1793" max="1793" width="1.125" style="34" customWidth="1"/>
    <col min="1794" max="1794" width="10.625" style="34"/>
    <col min="1795" max="1795" width="23" style="34" customWidth="1"/>
    <col min="1796" max="1798" width="6.5" style="34" customWidth="1"/>
    <col min="1799" max="1799" width="30.5" style="34" customWidth="1"/>
    <col min="1800" max="1800" width="7.25" style="34" customWidth="1"/>
    <col min="1801" max="1801" width="1.625" style="34" customWidth="1"/>
    <col min="1802" max="1807" width="7.25" style="34" customWidth="1"/>
    <col min="1808" max="2048" width="10.625" style="34"/>
    <col min="2049" max="2049" width="1.125" style="34" customWidth="1"/>
    <col min="2050" max="2050" width="10.625" style="34"/>
    <col min="2051" max="2051" width="23" style="34" customWidth="1"/>
    <col min="2052" max="2054" width="6.5" style="34" customWidth="1"/>
    <col min="2055" max="2055" width="30.5" style="34" customWidth="1"/>
    <col min="2056" max="2056" width="7.25" style="34" customWidth="1"/>
    <col min="2057" max="2057" width="1.625" style="34" customWidth="1"/>
    <col min="2058" max="2063" width="7.25" style="34" customWidth="1"/>
    <col min="2064" max="2304" width="10.625" style="34"/>
    <col min="2305" max="2305" width="1.125" style="34" customWidth="1"/>
    <col min="2306" max="2306" width="10.625" style="34"/>
    <col min="2307" max="2307" width="23" style="34" customWidth="1"/>
    <col min="2308" max="2310" width="6.5" style="34" customWidth="1"/>
    <col min="2311" max="2311" width="30.5" style="34" customWidth="1"/>
    <col min="2312" max="2312" width="7.25" style="34" customWidth="1"/>
    <col min="2313" max="2313" width="1.625" style="34" customWidth="1"/>
    <col min="2314" max="2319" width="7.25" style="34" customWidth="1"/>
    <col min="2320" max="2560" width="10.625" style="34"/>
    <col min="2561" max="2561" width="1.125" style="34" customWidth="1"/>
    <col min="2562" max="2562" width="10.625" style="34"/>
    <col min="2563" max="2563" width="23" style="34" customWidth="1"/>
    <col min="2564" max="2566" width="6.5" style="34" customWidth="1"/>
    <col min="2567" max="2567" width="30.5" style="34" customWidth="1"/>
    <col min="2568" max="2568" width="7.25" style="34" customWidth="1"/>
    <col min="2569" max="2569" width="1.625" style="34" customWidth="1"/>
    <col min="2570" max="2575" width="7.25" style="34" customWidth="1"/>
    <col min="2576" max="2816" width="10.625" style="34"/>
    <col min="2817" max="2817" width="1.125" style="34" customWidth="1"/>
    <col min="2818" max="2818" width="10.625" style="34"/>
    <col min="2819" max="2819" width="23" style="34" customWidth="1"/>
    <col min="2820" max="2822" width="6.5" style="34" customWidth="1"/>
    <col min="2823" max="2823" width="30.5" style="34" customWidth="1"/>
    <col min="2824" max="2824" width="7.25" style="34" customWidth="1"/>
    <col min="2825" max="2825" width="1.625" style="34" customWidth="1"/>
    <col min="2826" max="2831" width="7.25" style="34" customWidth="1"/>
    <col min="2832" max="3072" width="10.625" style="34"/>
    <col min="3073" max="3073" width="1.125" style="34" customWidth="1"/>
    <col min="3074" max="3074" width="10.625" style="34"/>
    <col min="3075" max="3075" width="23" style="34" customWidth="1"/>
    <col min="3076" max="3078" width="6.5" style="34" customWidth="1"/>
    <col min="3079" max="3079" width="30.5" style="34" customWidth="1"/>
    <col min="3080" max="3080" width="7.25" style="34" customWidth="1"/>
    <col min="3081" max="3081" width="1.625" style="34" customWidth="1"/>
    <col min="3082" max="3087" width="7.25" style="34" customWidth="1"/>
    <col min="3088" max="3328" width="10.625" style="34"/>
    <col min="3329" max="3329" width="1.125" style="34" customWidth="1"/>
    <col min="3330" max="3330" width="10.625" style="34"/>
    <col min="3331" max="3331" width="23" style="34" customWidth="1"/>
    <col min="3332" max="3334" width="6.5" style="34" customWidth="1"/>
    <col min="3335" max="3335" width="30.5" style="34" customWidth="1"/>
    <col min="3336" max="3336" width="7.25" style="34" customWidth="1"/>
    <col min="3337" max="3337" width="1.625" style="34" customWidth="1"/>
    <col min="3338" max="3343" width="7.25" style="34" customWidth="1"/>
    <col min="3344" max="3584" width="10.625" style="34"/>
    <col min="3585" max="3585" width="1.125" style="34" customWidth="1"/>
    <col min="3586" max="3586" width="10.625" style="34"/>
    <col min="3587" max="3587" width="23" style="34" customWidth="1"/>
    <col min="3588" max="3590" width="6.5" style="34" customWidth="1"/>
    <col min="3591" max="3591" width="30.5" style="34" customWidth="1"/>
    <col min="3592" max="3592" width="7.25" style="34" customWidth="1"/>
    <col min="3593" max="3593" width="1.625" style="34" customWidth="1"/>
    <col min="3594" max="3599" width="7.25" style="34" customWidth="1"/>
    <col min="3600" max="3840" width="10.625" style="34"/>
    <col min="3841" max="3841" width="1.125" style="34" customWidth="1"/>
    <col min="3842" max="3842" width="10.625" style="34"/>
    <col min="3843" max="3843" width="23" style="34" customWidth="1"/>
    <col min="3844" max="3846" width="6.5" style="34" customWidth="1"/>
    <col min="3847" max="3847" width="30.5" style="34" customWidth="1"/>
    <col min="3848" max="3848" width="7.25" style="34" customWidth="1"/>
    <col min="3849" max="3849" width="1.625" style="34" customWidth="1"/>
    <col min="3850" max="3855" width="7.25" style="34" customWidth="1"/>
    <col min="3856" max="4096" width="10.625" style="34"/>
    <col min="4097" max="4097" width="1.125" style="34" customWidth="1"/>
    <col min="4098" max="4098" width="10.625" style="34"/>
    <col min="4099" max="4099" width="23" style="34" customWidth="1"/>
    <col min="4100" max="4102" width="6.5" style="34" customWidth="1"/>
    <col min="4103" max="4103" width="30.5" style="34" customWidth="1"/>
    <col min="4104" max="4104" width="7.25" style="34" customWidth="1"/>
    <col min="4105" max="4105" width="1.625" style="34" customWidth="1"/>
    <col min="4106" max="4111" width="7.25" style="34" customWidth="1"/>
    <col min="4112" max="4352" width="10.625" style="34"/>
    <col min="4353" max="4353" width="1.125" style="34" customWidth="1"/>
    <col min="4354" max="4354" width="10.625" style="34"/>
    <col min="4355" max="4355" width="23" style="34" customWidth="1"/>
    <col min="4356" max="4358" width="6.5" style="34" customWidth="1"/>
    <col min="4359" max="4359" width="30.5" style="34" customWidth="1"/>
    <col min="4360" max="4360" width="7.25" style="34" customWidth="1"/>
    <col min="4361" max="4361" width="1.625" style="34" customWidth="1"/>
    <col min="4362" max="4367" width="7.25" style="34" customWidth="1"/>
    <col min="4368" max="4608" width="10.625" style="34"/>
    <col min="4609" max="4609" width="1.125" style="34" customWidth="1"/>
    <col min="4610" max="4610" width="10.625" style="34"/>
    <col min="4611" max="4611" width="23" style="34" customWidth="1"/>
    <col min="4612" max="4614" width="6.5" style="34" customWidth="1"/>
    <col min="4615" max="4615" width="30.5" style="34" customWidth="1"/>
    <col min="4616" max="4616" width="7.25" style="34" customWidth="1"/>
    <col min="4617" max="4617" width="1.625" style="34" customWidth="1"/>
    <col min="4618" max="4623" width="7.25" style="34" customWidth="1"/>
    <col min="4624" max="4864" width="10.625" style="34"/>
    <col min="4865" max="4865" width="1.125" style="34" customWidth="1"/>
    <col min="4866" max="4866" width="10.625" style="34"/>
    <col min="4867" max="4867" width="23" style="34" customWidth="1"/>
    <col min="4868" max="4870" width="6.5" style="34" customWidth="1"/>
    <col min="4871" max="4871" width="30.5" style="34" customWidth="1"/>
    <col min="4872" max="4872" width="7.25" style="34" customWidth="1"/>
    <col min="4873" max="4873" width="1.625" style="34" customWidth="1"/>
    <col min="4874" max="4879" width="7.25" style="34" customWidth="1"/>
    <col min="4880" max="5120" width="10.625" style="34"/>
    <col min="5121" max="5121" width="1.125" style="34" customWidth="1"/>
    <col min="5122" max="5122" width="10.625" style="34"/>
    <col min="5123" max="5123" width="23" style="34" customWidth="1"/>
    <col min="5124" max="5126" width="6.5" style="34" customWidth="1"/>
    <col min="5127" max="5127" width="30.5" style="34" customWidth="1"/>
    <col min="5128" max="5128" width="7.25" style="34" customWidth="1"/>
    <col min="5129" max="5129" width="1.625" style="34" customWidth="1"/>
    <col min="5130" max="5135" width="7.25" style="34" customWidth="1"/>
    <col min="5136" max="5376" width="10.625" style="34"/>
    <col min="5377" max="5377" width="1.125" style="34" customWidth="1"/>
    <col min="5378" max="5378" width="10.625" style="34"/>
    <col min="5379" max="5379" width="23" style="34" customWidth="1"/>
    <col min="5380" max="5382" width="6.5" style="34" customWidth="1"/>
    <col min="5383" max="5383" width="30.5" style="34" customWidth="1"/>
    <col min="5384" max="5384" width="7.25" style="34" customWidth="1"/>
    <col min="5385" max="5385" width="1.625" style="34" customWidth="1"/>
    <col min="5386" max="5391" width="7.25" style="34" customWidth="1"/>
    <col min="5392" max="5632" width="10.625" style="34"/>
    <col min="5633" max="5633" width="1.125" style="34" customWidth="1"/>
    <col min="5634" max="5634" width="10.625" style="34"/>
    <col min="5635" max="5635" width="23" style="34" customWidth="1"/>
    <col min="5636" max="5638" width="6.5" style="34" customWidth="1"/>
    <col min="5639" max="5639" width="30.5" style="34" customWidth="1"/>
    <col min="5640" max="5640" width="7.25" style="34" customWidth="1"/>
    <col min="5641" max="5641" width="1.625" style="34" customWidth="1"/>
    <col min="5642" max="5647" width="7.25" style="34" customWidth="1"/>
    <col min="5648" max="5888" width="10.625" style="34"/>
    <col min="5889" max="5889" width="1.125" style="34" customWidth="1"/>
    <col min="5890" max="5890" width="10.625" style="34"/>
    <col min="5891" max="5891" width="23" style="34" customWidth="1"/>
    <col min="5892" max="5894" width="6.5" style="34" customWidth="1"/>
    <col min="5895" max="5895" width="30.5" style="34" customWidth="1"/>
    <col min="5896" max="5896" width="7.25" style="34" customWidth="1"/>
    <col min="5897" max="5897" width="1.625" style="34" customWidth="1"/>
    <col min="5898" max="5903" width="7.25" style="34" customWidth="1"/>
    <col min="5904" max="6144" width="10.625" style="34"/>
    <col min="6145" max="6145" width="1.125" style="34" customWidth="1"/>
    <col min="6146" max="6146" width="10.625" style="34"/>
    <col min="6147" max="6147" width="23" style="34" customWidth="1"/>
    <col min="6148" max="6150" width="6.5" style="34" customWidth="1"/>
    <col min="6151" max="6151" width="30.5" style="34" customWidth="1"/>
    <col min="6152" max="6152" width="7.25" style="34" customWidth="1"/>
    <col min="6153" max="6153" width="1.625" style="34" customWidth="1"/>
    <col min="6154" max="6159" width="7.25" style="34" customWidth="1"/>
    <col min="6160" max="6400" width="10.625" style="34"/>
    <col min="6401" max="6401" width="1.125" style="34" customWidth="1"/>
    <col min="6402" max="6402" width="10.625" style="34"/>
    <col min="6403" max="6403" width="23" style="34" customWidth="1"/>
    <col min="6404" max="6406" width="6.5" style="34" customWidth="1"/>
    <col min="6407" max="6407" width="30.5" style="34" customWidth="1"/>
    <col min="6408" max="6408" width="7.25" style="34" customWidth="1"/>
    <col min="6409" max="6409" width="1.625" style="34" customWidth="1"/>
    <col min="6410" max="6415" width="7.25" style="34" customWidth="1"/>
    <col min="6416" max="6656" width="10.625" style="34"/>
    <col min="6657" max="6657" width="1.125" style="34" customWidth="1"/>
    <col min="6658" max="6658" width="10.625" style="34"/>
    <col min="6659" max="6659" width="23" style="34" customWidth="1"/>
    <col min="6660" max="6662" width="6.5" style="34" customWidth="1"/>
    <col min="6663" max="6663" width="30.5" style="34" customWidth="1"/>
    <col min="6664" max="6664" width="7.25" style="34" customWidth="1"/>
    <col min="6665" max="6665" width="1.625" style="34" customWidth="1"/>
    <col min="6666" max="6671" width="7.25" style="34" customWidth="1"/>
    <col min="6672" max="6912" width="10.625" style="34"/>
    <col min="6913" max="6913" width="1.125" style="34" customWidth="1"/>
    <col min="6914" max="6914" width="10.625" style="34"/>
    <col min="6915" max="6915" width="23" style="34" customWidth="1"/>
    <col min="6916" max="6918" width="6.5" style="34" customWidth="1"/>
    <col min="6919" max="6919" width="30.5" style="34" customWidth="1"/>
    <col min="6920" max="6920" width="7.25" style="34" customWidth="1"/>
    <col min="6921" max="6921" width="1.625" style="34" customWidth="1"/>
    <col min="6922" max="6927" width="7.25" style="34" customWidth="1"/>
    <col min="6928" max="7168" width="10.625" style="34"/>
    <col min="7169" max="7169" width="1.125" style="34" customWidth="1"/>
    <col min="7170" max="7170" width="10.625" style="34"/>
    <col min="7171" max="7171" width="23" style="34" customWidth="1"/>
    <col min="7172" max="7174" width="6.5" style="34" customWidth="1"/>
    <col min="7175" max="7175" width="30.5" style="34" customWidth="1"/>
    <col min="7176" max="7176" width="7.25" style="34" customWidth="1"/>
    <col min="7177" max="7177" width="1.625" style="34" customWidth="1"/>
    <col min="7178" max="7183" width="7.25" style="34" customWidth="1"/>
    <col min="7184" max="7424" width="10.625" style="34"/>
    <col min="7425" max="7425" width="1.125" style="34" customWidth="1"/>
    <col min="7426" max="7426" width="10.625" style="34"/>
    <col min="7427" max="7427" width="23" style="34" customWidth="1"/>
    <col min="7428" max="7430" width="6.5" style="34" customWidth="1"/>
    <col min="7431" max="7431" width="30.5" style="34" customWidth="1"/>
    <col min="7432" max="7432" width="7.25" style="34" customWidth="1"/>
    <col min="7433" max="7433" width="1.625" style="34" customWidth="1"/>
    <col min="7434" max="7439" width="7.25" style="34" customWidth="1"/>
    <col min="7440" max="7680" width="10.625" style="34"/>
    <col min="7681" max="7681" width="1.125" style="34" customWidth="1"/>
    <col min="7682" max="7682" width="10.625" style="34"/>
    <col min="7683" max="7683" width="23" style="34" customWidth="1"/>
    <col min="7684" max="7686" width="6.5" style="34" customWidth="1"/>
    <col min="7687" max="7687" width="30.5" style="34" customWidth="1"/>
    <col min="7688" max="7688" width="7.25" style="34" customWidth="1"/>
    <col min="7689" max="7689" width="1.625" style="34" customWidth="1"/>
    <col min="7690" max="7695" width="7.25" style="34" customWidth="1"/>
    <col min="7696" max="7936" width="10.625" style="34"/>
    <col min="7937" max="7937" width="1.125" style="34" customWidth="1"/>
    <col min="7938" max="7938" width="10.625" style="34"/>
    <col min="7939" max="7939" width="23" style="34" customWidth="1"/>
    <col min="7940" max="7942" width="6.5" style="34" customWidth="1"/>
    <col min="7943" max="7943" width="30.5" style="34" customWidth="1"/>
    <col min="7944" max="7944" width="7.25" style="34" customWidth="1"/>
    <col min="7945" max="7945" width="1.625" style="34" customWidth="1"/>
    <col min="7946" max="7951" width="7.25" style="34" customWidth="1"/>
    <col min="7952" max="8192" width="10.625" style="34"/>
    <col min="8193" max="8193" width="1.125" style="34" customWidth="1"/>
    <col min="8194" max="8194" width="10.625" style="34"/>
    <col min="8195" max="8195" width="23" style="34" customWidth="1"/>
    <col min="8196" max="8198" width="6.5" style="34" customWidth="1"/>
    <col min="8199" max="8199" width="30.5" style="34" customWidth="1"/>
    <col min="8200" max="8200" width="7.25" style="34" customWidth="1"/>
    <col min="8201" max="8201" width="1.625" style="34" customWidth="1"/>
    <col min="8202" max="8207" width="7.25" style="34" customWidth="1"/>
    <col min="8208" max="8448" width="10.625" style="34"/>
    <col min="8449" max="8449" width="1.125" style="34" customWidth="1"/>
    <col min="8450" max="8450" width="10.625" style="34"/>
    <col min="8451" max="8451" width="23" style="34" customWidth="1"/>
    <col min="8452" max="8454" width="6.5" style="34" customWidth="1"/>
    <col min="8455" max="8455" width="30.5" style="34" customWidth="1"/>
    <col min="8456" max="8456" width="7.25" style="34" customWidth="1"/>
    <col min="8457" max="8457" width="1.625" style="34" customWidth="1"/>
    <col min="8458" max="8463" width="7.25" style="34" customWidth="1"/>
    <col min="8464" max="8704" width="10.625" style="34"/>
    <col min="8705" max="8705" width="1.125" style="34" customWidth="1"/>
    <col min="8706" max="8706" width="10.625" style="34"/>
    <col min="8707" max="8707" width="23" style="34" customWidth="1"/>
    <col min="8708" max="8710" width="6.5" style="34" customWidth="1"/>
    <col min="8711" max="8711" width="30.5" style="34" customWidth="1"/>
    <col min="8712" max="8712" width="7.25" style="34" customWidth="1"/>
    <col min="8713" max="8713" width="1.625" style="34" customWidth="1"/>
    <col min="8714" max="8719" width="7.25" style="34" customWidth="1"/>
    <col min="8720" max="8960" width="10.625" style="34"/>
    <col min="8961" max="8961" width="1.125" style="34" customWidth="1"/>
    <col min="8962" max="8962" width="10.625" style="34"/>
    <col min="8963" max="8963" width="23" style="34" customWidth="1"/>
    <col min="8964" max="8966" width="6.5" style="34" customWidth="1"/>
    <col min="8967" max="8967" width="30.5" style="34" customWidth="1"/>
    <col min="8968" max="8968" width="7.25" style="34" customWidth="1"/>
    <col min="8969" max="8969" width="1.625" style="34" customWidth="1"/>
    <col min="8970" max="8975" width="7.25" style="34" customWidth="1"/>
    <col min="8976" max="9216" width="10.625" style="34"/>
    <col min="9217" max="9217" width="1.125" style="34" customWidth="1"/>
    <col min="9218" max="9218" width="10.625" style="34"/>
    <col min="9219" max="9219" width="23" style="34" customWidth="1"/>
    <col min="9220" max="9222" width="6.5" style="34" customWidth="1"/>
    <col min="9223" max="9223" width="30.5" style="34" customWidth="1"/>
    <col min="9224" max="9224" width="7.25" style="34" customWidth="1"/>
    <col min="9225" max="9225" width="1.625" style="34" customWidth="1"/>
    <col min="9226" max="9231" width="7.25" style="34" customWidth="1"/>
    <col min="9232" max="9472" width="10.625" style="34"/>
    <col min="9473" max="9473" width="1.125" style="34" customWidth="1"/>
    <col min="9474" max="9474" width="10.625" style="34"/>
    <col min="9475" max="9475" width="23" style="34" customWidth="1"/>
    <col min="9476" max="9478" width="6.5" style="34" customWidth="1"/>
    <col min="9479" max="9479" width="30.5" style="34" customWidth="1"/>
    <col min="9480" max="9480" width="7.25" style="34" customWidth="1"/>
    <col min="9481" max="9481" width="1.625" style="34" customWidth="1"/>
    <col min="9482" max="9487" width="7.25" style="34" customWidth="1"/>
    <col min="9488" max="9728" width="10.625" style="34"/>
    <col min="9729" max="9729" width="1.125" style="34" customWidth="1"/>
    <col min="9730" max="9730" width="10.625" style="34"/>
    <col min="9731" max="9731" width="23" style="34" customWidth="1"/>
    <col min="9732" max="9734" width="6.5" style="34" customWidth="1"/>
    <col min="9735" max="9735" width="30.5" style="34" customWidth="1"/>
    <col min="9736" max="9736" width="7.25" style="34" customWidth="1"/>
    <col min="9737" max="9737" width="1.625" style="34" customWidth="1"/>
    <col min="9738" max="9743" width="7.25" style="34" customWidth="1"/>
    <col min="9744" max="9984" width="10.625" style="34"/>
    <col min="9985" max="9985" width="1.125" style="34" customWidth="1"/>
    <col min="9986" max="9986" width="10.625" style="34"/>
    <col min="9987" max="9987" width="23" style="34" customWidth="1"/>
    <col min="9988" max="9990" width="6.5" style="34" customWidth="1"/>
    <col min="9991" max="9991" width="30.5" style="34" customWidth="1"/>
    <col min="9992" max="9992" width="7.25" style="34" customWidth="1"/>
    <col min="9993" max="9993" width="1.625" style="34" customWidth="1"/>
    <col min="9994" max="9999" width="7.25" style="34" customWidth="1"/>
    <col min="10000" max="10240" width="10.625" style="34"/>
    <col min="10241" max="10241" width="1.125" style="34" customWidth="1"/>
    <col min="10242" max="10242" width="10.625" style="34"/>
    <col min="10243" max="10243" width="23" style="34" customWidth="1"/>
    <col min="10244" max="10246" width="6.5" style="34" customWidth="1"/>
    <col min="10247" max="10247" width="30.5" style="34" customWidth="1"/>
    <col min="10248" max="10248" width="7.25" style="34" customWidth="1"/>
    <col min="10249" max="10249" width="1.625" style="34" customWidth="1"/>
    <col min="10250" max="10255" width="7.25" style="34" customWidth="1"/>
    <col min="10256" max="10496" width="10.625" style="34"/>
    <col min="10497" max="10497" width="1.125" style="34" customWidth="1"/>
    <col min="10498" max="10498" width="10.625" style="34"/>
    <col min="10499" max="10499" width="23" style="34" customWidth="1"/>
    <col min="10500" max="10502" width="6.5" style="34" customWidth="1"/>
    <col min="10503" max="10503" width="30.5" style="34" customWidth="1"/>
    <col min="10504" max="10504" width="7.25" style="34" customWidth="1"/>
    <col min="10505" max="10505" width="1.625" style="34" customWidth="1"/>
    <col min="10506" max="10511" width="7.25" style="34" customWidth="1"/>
    <col min="10512" max="10752" width="10.625" style="34"/>
    <col min="10753" max="10753" width="1.125" style="34" customWidth="1"/>
    <col min="10754" max="10754" width="10.625" style="34"/>
    <col min="10755" max="10755" width="23" style="34" customWidth="1"/>
    <col min="10756" max="10758" width="6.5" style="34" customWidth="1"/>
    <col min="10759" max="10759" width="30.5" style="34" customWidth="1"/>
    <col min="10760" max="10760" width="7.25" style="34" customWidth="1"/>
    <col min="10761" max="10761" width="1.625" style="34" customWidth="1"/>
    <col min="10762" max="10767" width="7.25" style="34" customWidth="1"/>
    <col min="10768" max="11008" width="10.625" style="34"/>
    <col min="11009" max="11009" width="1.125" style="34" customWidth="1"/>
    <col min="11010" max="11010" width="10.625" style="34"/>
    <col min="11011" max="11011" width="23" style="34" customWidth="1"/>
    <col min="11012" max="11014" width="6.5" style="34" customWidth="1"/>
    <col min="11015" max="11015" width="30.5" style="34" customWidth="1"/>
    <col min="11016" max="11016" width="7.25" style="34" customWidth="1"/>
    <col min="11017" max="11017" width="1.625" style="34" customWidth="1"/>
    <col min="11018" max="11023" width="7.25" style="34" customWidth="1"/>
    <col min="11024" max="11264" width="10.625" style="34"/>
    <col min="11265" max="11265" width="1.125" style="34" customWidth="1"/>
    <col min="11266" max="11266" width="10.625" style="34"/>
    <col min="11267" max="11267" width="23" style="34" customWidth="1"/>
    <col min="11268" max="11270" width="6.5" style="34" customWidth="1"/>
    <col min="11271" max="11271" width="30.5" style="34" customWidth="1"/>
    <col min="11272" max="11272" width="7.25" style="34" customWidth="1"/>
    <col min="11273" max="11273" width="1.625" style="34" customWidth="1"/>
    <col min="11274" max="11279" width="7.25" style="34" customWidth="1"/>
    <col min="11280" max="11520" width="10.625" style="34"/>
    <col min="11521" max="11521" width="1.125" style="34" customWidth="1"/>
    <col min="11522" max="11522" width="10.625" style="34"/>
    <col min="11523" max="11523" width="23" style="34" customWidth="1"/>
    <col min="11524" max="11526" width="6.5" style="34" customWidth="1"/>
    <col min="11527" max="11527" width="30.5" style="34" customWidth="1"/>
    <col min="11528" max="11528" width="7.25" style="34" customWidth="1"/>
    <col min="11529" max="11529" width="1.625" style="34" customWidth="1"/>
    <col min="11530" max="11535" width="7.25" style="34" customWidth="1"/>
    <col min="11536" max="11776" width="10.625" style="34"/>
    <col min="11777" max="11777" width="1.125" style="34" customWidth="1"/>
    <col min="11778" max="11778" width="10.625" style="34"/>
    <col min="11779" max="11779" width="23" style="34" customWidth="1"/>
    <col min="11780" max="11782" width="6.5" style="34" customWidth="1"/>
    <col min="11783" max="11783" width="30.5" style="34" customWidth="1"/>
    <col min="11784" max="11784" width="7.25" style="34" customWidth="1"/>
    <col min="11785" max="11785" width="1.625" style="34" customWidth="1"/>
    <col min="11786" max="11791" width="7.25" style="34" customWidth="1"/>
    <col min="11792" max="12032" width="10.625" style="34"/>
    <col min="12033" max="12033" width="1.125" style="34" customWidth="1"/>
    <col min="12034" max="12034" width="10.625" style="34"/>
    <col min="12035" max="12035" width="23" style="34" customWidth="1"/>
    <col min="12036" max="12038" width="6.5" style="34" customWidth="1"/>
    <col min="12039" max="12039" width="30.5" style="34" customWidth="1"/>
    <col min="12040" max="12040" width="7.25" style="34" customWidth="1"/>
    <col min="12041" max="12041" width="1.625" style="34" customWidth="1"/>
    <col min="12042" max="12047" width="7.25" style="34" customWidth="1"/>
    <col min="12048" max="12288" width="10.625" style="34"/>
    <col min="12289" max="12289" width="1.125" style="34" customWidth="1"/>
    <col min="12290" max="12290" width="10.625" style="34"/>
    <col min="12291" max="12291" width="23" style="34" customWidth="1"/>
    <col min="12292" max="12294" width="6.5" style="34" customWidth="1"/>
    <col min="12295" max="12295" width="30.5" style="34" customWidth="1"/>
    <col min="12296" max="12296" width="7.25" style="34" customWidth="1"/>
    <col min="12297" max="12297" width="1.625" style="34" customWidth="1"/>
    <col min="12298" max="12303" width="7.25" style="34" customWidth="1"/>
    <col min="12304" max="12544" width="10.625" style="34"/>
    <col min="12545" max="12545" width="1.125" style="34" customWidth="1"/>
    <col min="12546" max="12546" width="10.625" style="34"/>
    <col min="12547" max="12547" width="23" style="34" customWidth="1"/>
    <col min="12548" max="12550" width="6.5" style="34" customWidth="1"/>
    <col min="12551" max="12551" width="30.5" style="34" customWidth="1"/>
    <col min="12552" max="12552" width="7.25" style="34" customWidth="1"/>
    <col min="12553" max="12553" width="1.625" style="34" customWidth="1"/>
    <col min="12554" max="12559" width="7.25" style="34" customWidth="1"/>
    <col min="12560" max="12800" width="10.625" style="34"/>
    <col min="12801" max="12801" width="1.125" style="34" customWidth="1"/>
    <col min="12802" max="12802" width="10.625" style="34"/>
    <col min="12803" max="12803" width="23" style="34" customWidth="1"/>
    <col min="12804" max="12806" width="6.5" style="34" customWidth="1"/>
    <col min="12807" max="12807" width="30.5" style="34" customWidth="1"/>
    <col min="12808" max="12808" width="7.25" style="34" customWidth="1"/>
    <col min="12809" max="12809" width="1.625" style="34" customWidth="1"/>
    <col min="12810" max="12815" width="7.25" style="34" customWidth="1"/>
    <col min="12816" max="13056" width="10.625" style="34"/>
    <col min="13057" max="13057" width="1.125" style="34" customWidth="1"/>
    <col min="13058" max="13058" width="10.625" style="34"/>
    <col min="13059" max="13059" width="23" style="34" customWidth="1"/>
    <col min="13060" max="13062" width="6.5" style="34" customWidth="1"/>
    <col min="13063" max="13063" width="30.5" style="34" customWidth="1"/>
    <col min="13064" max="13064" width="7.25" style="34" customWidth="1"/>
    <col min="13065" max="13065" width="1.625" style="34" customWidth="1"/>
    <col min="13066" max="13071" width="7.25" style="34" customWidth="1"/>
    <col min="13072" max="13312" width="10.625" style="34"/>
    <col min="13313" max="13313" width="1.125" style="34" customWidth="1"/>
    <col min="13314" max="13314" width="10.625" style="34"/>
    <col min="13315" max="13315" width="23" style="34" customWidth="1"/>
    <col min="13316" max="13318" width="6.5" style="34" customWidth="1"/>
    <col min="13319" max="13319" width="30.5" style="34" customWidth="1"/>
    <col min="13320" max="13320" width="7.25" style="34" customWidth="1"/>
    <col min="13321" max="13321" width="1.625" style="34" customWidth="1"/>
    <col min="13322" max="13327" width="7.25" style="34" customWidth="1"/>
    <col min="13328" max="13568" width="10.625" style="34"/>
    <col min="13569" max="13569" width="1.125" style="34" customWidth="1"/>
    <col min="13570" max="13570" width="10.625" style="34"/>
    <col min="13571" max="13571" width="23" style="34" customWidth="1"/>
    <col min="13572" max="13574" width="6.5" style="34" customWidth="1"/>
    <col min="13575" max="13575" width="30.5" style="34" customWidth="1"/>
    <col min="13576" max="13576" width="7.25" style="34" customWidth="1"/>
    <col min="13577" max="13577" width="1.625" style="34" customWidth="1"/>
    <col min="13578" max="13583" width="7.25" style="34" customWidth="1"/>
    <col min="13584" max="13824" width="10.625" style="34"/>
    <col min="13825" max="13825" width="1.125" style="34" customWidth="1"/>
    <col min="13826" max="13826" width="10.625" style="34"/>
    <col min="13827" max="13827" width="23" style="34" customWidth="1"/>
    <col min="13828" max="13830" width="6.5" style="34" customWidth="1"/>
    <col min="13831" max="13831" width="30.5" style="34" customWidth="1"/>
    <col min="13832" max="13832" width="7.25" style="34" customWidth="1"/>
    <col min="13833" max="13833" width="1.625" style="34" customWidth="1"/>
    <col min="13834" max="13839" width="7.25" style="34" customWidth="1"/>
    <col min="13840" max="14080" width="10.625" style="34"/>
    <col min="14081" max="14081" width="1.125" style="34" customWidth="1"/>
    <col min="14082" max="14082" width="10.625" style="34"/>
    <col min="14083" max="14083" width="23" style="34" customWidth="1"/>
    <col min="14084" max="14086" width="6.5" style="34" customWidth="1"/>
    <col min="14087" max="14087" width="30.5" style="34" customWidth="1"/>
    <col min="14088" max="14088" width="7.25" style="34" customWidth="1"/>
    <col min="14089" max="14089" width="1.625" style="34" customWidth="1"/>
    <col min="14090" max="14095" width="7.25" style="34" customWidth="1"/>
    <col min="14096" max="14336" width="10.625" style="34"/>
    <col min="14337" max="14337" width="1.125" style="34" customWidth="1"/>
    <col min="14338" max="14338" width="10.625" style="34"/>
    <col min="14339" max="14339" width="23" style="34" customWidth="1"/>
    <col min="14340" max="14342" width="6.5" style="34" customWidth="1"/>
    <col min="14343" max="14343" width="30.5" style="34" customWidth="1"/>
    <col min="14344" max="14344" width="7.25" style="34" customWidth="1"/>
    <col min="14345" max="14345" width="1.625" style="34" customWidth="1"/>
    <col min="14346" max="14351" width="7.25" style="34" customWidth="1"/>
    <col min="14352" max="14592" width="10.625" style="34"/>
    <col min="14593" max="14593" width="1.125" style="34" customWidth="1"/>
    <col min="14594" max="14594" width="10.625" style="34"/>
    <col min="14595" max="14595" width="23" style="34" customWidth="1"/>
    <col min="14596" max="14598" width="6.5" style="34" customWidth="1"/>
    <col min="14599" max="14599" width="30.5" style="34" customWidth="1"/>
    <col min="14600" max="14600" width="7.25" style="34" customWidth="1"/>
    <col min="14601" max="14601" width="1.625" style="34" customWidth="1"/>
    <col min="14602" max="14607" width="7.25" style="34" customWidth="1"/>
    <col min="14608" max="14848" width="10.625" style="34"/>
    <col min="14849" max="14849" width="1.125" style="34" customWidth="1"/>
    <col min="14850" max="14850" width="10.625" style="34"/>
    <col min="14851" max="14851" width="23" style="34" customWidth="1"/>
    <col min="14852" max="14854" width="6.5" style="34" customWidth="1"/>
    <col min="14855" max="14855" width="30.5" style="34" customWidth="1"/>
    <col min="14856" max="14856" width="7.25" style="34" customWidth="1"/>
    <col min="14857" max="14857" width="1.625" style="34" customWidth="1"/>
    <col min="14858" max="14863" width="7.25" style="34" customWidth="1"/>
    <col min="14864" max="15104" width="10.625" style="34"/>
    <col min="15105" max="15105" width="1.125" style="34" customWidth="1"/>
    <col min="15106" max="15106" width="10.625" style="34"/>
    <col min="15107" max="15107" width="23" style="34" customWidth="1"/>
    <col min="15108" max="15110" width="6.5" style="34" customWidth="1"/>
    <col min="15111" max="15111" width="30.5" style="34" customWidth="1"/>
    <col min="15112" max="15112" width="7.25" style="34" customWidth="1"/>
    <col min="15113" max="15113" width="1.625" style="34" customWidth="1"/>
    <col min="15114" max="15119" width="7.25" style="34" customWidth="1"/>
    <col min="15120" max="15360" width="10.625" style="34"/>
    <col min="15361" max="15361" width="1.125" style="34" customWidth="1"/>
    <col min="15362" max="15362" width="10.625" style="34"/>
    <col min="15363" max="15363" width="23" style="34" customWidth="1"/>
    <col min="15364" max="15366" width="6.5" style="34" customWidth="1"/>
    <col min="15367" max="15367" width="30.5" style="34" customWidth="1"/>
    <col min="15368" max="15368" width="7.25" style="34" customWidth="1"/>
    <col min="15369" max="15369" width="1.625" style="34" customWidth="1"/>
    <col min="15370" max="15375" width="7.25" style="34" customWidth="1"/>
    <col min="15376" max="15616" width="10.625" style="34"/>
    <col min="15617" max="15617" width="1.125" style="34" customWidth="1"/>
    <col min="15618" max="15618" width="10.625" style="34"/>
    <col min="15619" max="15619" width="23" style="34" customWidth="1"/>
    <col min="15620" max="15622" width="6.5" style="34" customWidth="1"/>
    <col min="15623" max="15623" width="30.5" style="34" customWidth="1"/>
    <col min="15624" max="15624" width="7.25" style="34" customWidth="1"/>
    <col min="15625" max="15625" width="1.625" style="34" customWidth="1"/>
    <col min="15626" max="15631" width="7.25" style="34" customWidth="1"/>
    <col min="15632" max="15872" width="10.625" style="34"/>
    <col min="15873" max="15873" width="1.125" style="34" customWidth="1"/>
    <col min="15874" max="15874" width="10.625" style="34"/>
    <col min="15875" max="15875" width="23" style="34" customWidth="1"/>
    <col min="15876" max="15878" width="6.5" style="34" customWidth="1"/>
    <col min="15879" max="15879" width="30.5" style="34" customWidth="1"/>
    <col min="15880" max="15880" width="7.25" style="34" customWidth="1"/>
    <col min="15881" max="15881" width="1.625" style="34" customWidth="1"/>
    <col min="15882" max="15887" width="7.25" style="34" customWidth="1"/>
    <col min="15888" max="16128" width="10.625" style="34"/>
    <col min="16129" max="16129" width="1.125" style="34" customWidth="1"/>
    <col min="16130" max="16130" width="10.625" style="34"/>
    <col min="16131" max="16131" width="23" style="34" customWidth="1"/>
    <col min="16132" max="16134" width="6.5" style="34" customWidth="1"/>
    <col min="16135" max="16135" width="30.5" style="34" customWidth="1"/>
    <col min="16136" max="16136" width="7.25" style="34" customWidth="1"/>
    <col min="16137" max="16137" width="1.625" style="34" customWidth="1"/>
    <col min="16138" max="16143" width="7.25" style="34" customWidth="1"/>
    <col min="16144" max="16384" width="10.625" style="34"/>
  </cols>
  <sheetData>
    <row r="2" spans="2:15" ht="23">
      <c r="C2" s="267"/>
      <c r="D2" s="267"/>
      <c r="E2" s="267"/>
      <c r="F2" s="268" t="s">
        <v>445</v>
      </c>
      <c r="G2" s="267"/>
      <c r="H2" s="267"/>
      <c r="I2" s="267"/>
      <c r="J2" s="267"/>
      <c r="K2" s="267"/>
      <c r="L2" s="267"/>
      <c r="M2" s="267"/>
      <c r="N2" s="267"/>
    </row>
    <row r="3" spans="2:15" ht="23">
      <c r="C3" s="267"/>
      <c r="D3" s="267"/>
      <c r="F3" s="268" t="s">
        <v>446</v>
      </c>
      <c r="G3" s="267"/>
      <c r="H3" s="267"/>
      <c r="I3" s="267"/>
      <c r="J3" s="267"/>
      <c r="K3" s="267"/>
      <c r="L3" s="267"/>
      <c r="M3" s="267"/>
      <c r="N3" s="267"/>
    </row>
    <row r="4" spans="2:15" ht="20">
      <c r="B4" s="353"/>
      <c r="C4" s="354"/>
      <c r="E4" s="355"/>
    </row>
    <row r="5" spans="2:15" ht="19" thickBot="1">
      <c r="B5" s="356" t="s">
        <v>447</v>
      </c>
    </row>
    <row r="6" spans="2:15" ht="17" thickBot="1">
      <c r="B6" s="357" t="s">
        <v>0</v>
      </c>
      <c r="C6" s="358" t="s">
        <v>77</v>
      </c>
      <c r="D6" s="359" t="s">
        <v>2</v>
      </c>
      <c r="E6" s="360" t="s">
        <v>79</v>
      </c>
      <c r="F6" s="360" t="s">
        <v>3</v>
      </c>
      <c r="G6" s="361" t="s">
        <v>4</v>
      </c>
      <c r="H6" s="362" t="s">
        <v>5</v>
      </c>
      <c r="J6" s="363" t="s">
        <v>31</v>
      </c>
      <c r="K6" s="364" t="s">
        <v>32</v>
      </c>
      <c r="L6" s="364" t="s">
        <v>33</v>
      </c>
      <c r="M6" s="364" t="s">
        <v>82</v>
      </c>
      <c r="N6" s="364" t="s">
        <v>83</v>
      </c>
      <c r="O6" s="399" t="s">
        <v>84</v>
      </c>
    </row>
    <row r="7" spans="2:15" s="434" customFormat="1">
      <c r="B7" s="425">
        <v>1</v>
      </c>
      <c r="C7" s="426" t="s">
        <v>448</v>
      </c>
      <c r="D7" s="427" t="s">
        <v>70</v>
      </c>
      <c r="E7" s="427" t="s">
        <v>449</v>
      </c>
      <c r="F7" s="400">
        <v>698</v>
      </c>
      <c r="G7" s="401" t="s">
        <v>450</v>
      </c>
      <c r="H7" s="428">
        <v>9.3402777777777772E-3</v>
      </c>
      <c r="I7" s="429"/>
      <c r="J7" s="430">
        <v>3.5416666666666665E-3</v>
      </c>
      <c r="K7" s="431">
        <v>1.3657407407407409E-3</v>
      </c>
      <c r="L7" s="431">
        <v>1.6782407407407406E-3</v>
      </c>
      <c r="M7" s="431">
        <v>4.1898148148148146E-3</v>
      </c>
      <c r="N7" s="432">
        <v>4.5486111111111109E-3</v>
      </c>
      <c r="O7" s="433">
        <v>4.7916666666666672E-3</v>
      </c>
    </row>
    <row r="8" spans="2:15" s="434" customFormat="1">
      <c r="B8" s="435">
        <v>2</v>
      </c>
      <c r="C8" s="436" t="s">
        <v>451</v>
      </c>
      <c r="D8" s="437" t="s">
        <v>70</v>
      </c>
      <c r="E8" s="437" t="s">
        <v>452</v>
      </c>
      <c r="F8" s="402">
        <v>612</v>
      </c>
      <c r="G8" s="403" t="s">
        <v>453</v>
      </c>
      <c r="H8" s="438">
        <v>7.905092592592592E-3</v>
      </c>
      <c r="I8" s="429"/>
      <c r="J8" s="439">
        <v>2.9976851851851848E-3</v>
      </c>
      <c r="K8" s="440">
        <v>3.2175925925925926E-3</v>
      </c>
      <c r="L8" s="440">
        <v>3.2060185185185191E-3</v>
      </c>
      <c r="M8" s="440">
        <v>3.37962962962963E-3</v>
      </c>
      <c r="N8" s="441">
        <v>3.9351851851851857E-3</v>
      </c>
      <c r="O8" s="442">
        <v>3.9699074074074072E-3</v>
      </c>
    </row>
    <row r="9" spans="2:15" s="434" customFormat="1">
      <c r="B9" s="435">
        <v>3</v>
      </c>
      <c r="C9" s="436" t="s">
        <v>454</v>
      </c>
      <c r="D9" s="437" t="s">
        <v>70</v>
      </c>
      <c r="E9" s="437" t="s">
        <v>449</v>
      </c>
      <c r="F9" s="402">
        <v>698</v>
      </c>
      <c r="G9" s="403" t="s">
        <v>450</v>
      </c>
      <c r="H9" s="438">
        <v>7.8703703703703696E-3</v>
      </c>
      <c r="I9" s="429"/>
      <c r="J9" s="439">
        <v>3.1944444444444442E-3</v>
      </c>
      <c r="K9" s="440">
        <v>3.6226851851851854E-3</v>
      </c>
      <c r="L9" s="440">
        <v>3.5648148148148154E-3</v>
      </c>
      <c r="M9" s="440">
        <v>3.3333333333333335E-3</v>
      </c>
      <c r="N9" s="441">
        <v>3.645833333333333E-3</v>
      </c>
      <c r="O9" s="442">
        <v>4.2245370370370371E-3</v>
      </c>
    </row>
    <row r="10" spans="2:15">
      <c r="B10" s="409">
        <v>4</v>
      </c>
      <c r="C10" s="410" t="s">
        <v>455</v>
      </c>
      <c r="D10" s="411" t="s">
        <v>70</v>
      </c>
      <c r="E10" s="411" t="s">
        <v>452</v>
      </c>
      <c r="F10" s="402">
        <v>612</v>
      </c>
      <c r="G10" s="403" t="s">
        <v>453</v>
      </c>
      <c r="H10" s="404">
        <v>7.4421296296296301E-3</v>
      </c>
      <c r="I10" s="371"/>
      <c r="J10" s="405">
        <v>1.4930555555555556E-3</v>
      </c>
      <c r="K10" s="406">
        <v>3.1018518518518522E-3</v>
      </c>
      <c r="L10" s="406">
        <v>7.0601851851851847E-4</v>
      </c>
      <c r="M10" s="406"/>
      <c r="N10" s="407">
        <v>3.5879629629629629E-3</v>
      </c>
      <c r="O10" s="408">
        <v>3.8541666666666668E-3</v>
      </c>
    </row>
    <row r="11" spans="2:15">
      <c r="B11" s="409">
        <v>5</v>
      </c>
      <c r="C11" s="410" t="s">
        <v>456</v>
      </c>
      <c r="D11" s="411" t="s">
        <v>70</v>
      </c>
      <c r="E11" s="411" t="s">
        <v>449</v>
      </c>
      <c r="F11" s="402">
        <v>698</v>
      </c>
      <c r="G11" s="403" t="s">
        <v>450</v>
      </c>
      <c r="H11" s="404">
        <v>7.4074074074074077E-3</v>
      </c>
      <c r="I11" s="371"/>
      <c r="J11" s="405">
        <v>3.3912037037037036E-3</v>
      </c>
      <c r="K11" s="406">
        <v>2.8703703703703708E-3</v>
      </c>
      <c r="L11" s="407">
        <v>3.6574074074074074E-3</v>
      </c>
      <c r="M11" s="407">
        <v>3.7500000000000003E-3</v>
      </c>
      <c r="N11" s="406">
        <v>2.0949074074074073E-3</v>
      </c>
      <c r="O11" s="412">
        <v>2.8587962962962963E-3</v>
      </c>
    </row>
    <row r="12" spans="2:15" ht="15" customHeight="1" thickBot="1">
      <c r="B12" s="413">
        <v>6</v>
      </c>
      <c r="C12" s="414" t="s">
        <v>457</v>
      </c>
      <c r="D12" s="415" t="s">
        <v>70</v>
      </c>
      <c r="E12" s="415" t="s">
        <v>449</v>
      </c>
      <c r="F12" s="416">
        <v>698</v>
      </c>
      <c r="G12" s="417" t="s">
        <v>450</v>
      </c>
      <c r="H12" s="418">
        <v>6.8634259259259256E-3</v>
      </c>
      <c r="I12" s="371"/>
      <c r="J12" s="419">
        <v>2.3842592592592591E-3</v>
      </c>
      <c r="K12" s="420">
        <v>3.1018518518518522E-3</v>
      </c>
      <c r="L12" s="421">
        <v>3.4375E-3</v>
      </c>
      <c r="M12" s="421">
        <v>3.425925925925926E-3</v>
      </c>
      <c r="N12" s="420">
        <v>1.7592592592592592E-3</v>
      </c>
      <c r="O12" s="422">
        <v>2.1296296296296298E-3</v>
      </c>
    </row>
    <row r="14" spans="2:15" ht="19" thickBot="1">
      <c r="B14" s="356" t="s">
        <v>458</v>
      </c>
    </row>
    <row r="15" spans="2:15" ht="17" thickBot="1">
      <c r="B15" s="357" t="s">
        <v>0</v>
      </c>
      <c r="C15" s="358" t="s">
        <v>77</v>
      </c>
      <c r="D15" s="359" t="s">
        <v>2</v>
      </c>
      <c r="E15" s="360" t="s">
        <v>79</v>
      </c>
      <c r="F15" s="360" t="s">
        <v>3</v>
      </c>
      <c r="G15" s="361" t="s">
        <v>4</v>
      </c>
      <c r="H15" s="362" t="s">
        <v>5</v>
      </c>
      <c r="J15" s="363" t="s">
        <v>31</v>
      </c>
      <c r="K15" s="364" t="s">
        <v>32</v>
      </c>
      <c r="L15" s="364" t="s">
        <v>33</v>
      </c>
      <c r="M15" s="364" t="s">
        <v>82</v>
      </c>
      <c r="N15" s="364" t="s">
        <v>83</v>
      </c>
      <c r="O15" s="399" t="s">
        <v>84</v>
      </c>
    </row>
    <row r="16" spans="2:15" s="434" customFormat="1">
      <c r="B16" s="425">
        <v>1</v>
      </c>
      <c r="C16" s="426" t="s">
        <v>459</v>
      </c>
      <c r="D16" s="427"/>
      <c r="E16" s="427" t="s">
        <v>452</v>
      </c>
      <c r="F16" s="400">
        <v>612</v>
      </c>
      <c r="G16" s="401" t="s">
        <v>453</v>
      </c>
      <c r="H16" s="428">
        <v>2.0196759259259262E-2</v>
      </c>
      <c r="I16" s="429"/>
      <c r="J16" s="430">
        <v>8.6689814814814806E-3</v>
      </c>
      <c r="K16" s="431">
        <v>9.2939814814814812E-3</v>
      </c>
      <c r="L16" s="431">
        <v>9.0162037037037034E-3</v>
      </c>
      <c r="M16" s="432">
        <v>1.0046296296296296E-2</v>
      </c>
      <c r="N16" s="431">
        <v>9.6064814814814808E-4</v>
      </c>
      <c r="O16" s="433">
        <v>1.0150462962962964E-2</v>
      </c>
    </row>
    <row r="17" spans="2:15" s="434" customFormat="1">
      <c r="B17" s="435">
        <v>2</v>
      </c>
      <c r="C17" s="436" t="s">
        <v>402</v>
      </c>
      <c r="D17" s="437"/>
      <c r="E17" s="437" t="s">
        <v>460</v>
      </c>
      <c r="F17" s="402">
        <v>102</v>
      </c>
      <c r="G17" s="403" t="s">
        <v>461</v>
      </c>
      <c r="H17" s="438">
        <v>2.0046296296296298E-2</v>
      </c>
      <c r="I17" s="429"/>
      <c r="J17" s="439">
        <v>8.9467592592592585E-3</v>
      </c>
      <c r="K17" s="440">
        <v>5.7175925925925927E-3</v>
      </c>
      <c r="L17" s="441">
        <v>9.7453703703703713E-3</v>
      </c>
      <c r="M17" s="441">
        <v>1.0300925925925927E-2</v>
      </c>
      <c r="N17" s="440">
        <v>9.2824074074074076E-3</v>
      </c>
      <c r="O17" s="443"/>
    </row>
    <row r="18" spans="2:15" s="434" customFormat="1">
      <c r="B18" s="435">
        <v>3</v>
      </c>
      <c r="C18" s="436" t="s">
        <v>462</v>
      </c>
      <c r="D18" s="437"/>
      <c r="E18" s="437" t="s">
        <v>449</v>
      </c>
      <c r="F18" s="402">
        <v>698</v>
      </c>
      <c r="G18" s="403" t="s">
        <v>450</v>
      </c>
      <c r="H18" s="438">
        <v>1.7083333333333332E-2</v>
      </c>
      <c r="I18" s="429"/>
      <c r="J18" s="439">
        <v>8.4606481481481494E-3</v>
      </c>
      <c r="K18" s="441">
        <v>8.518518518518519E-3</v>
      </c>
      <c r="L18" s="441">
        <v>8.564814814814815E-3</v>
      </c>
      <c r="M18" s="440">
        <v>6.9444444444444444E-5</v>
      </c>
      <c r="N18" s="440">
        <v>7.9745370370370369E-3</v>
      </c>
      <c r="O18" s="443">
        <v>4.9189814814814816E-3</v>
      </c>
    </row>
    <row r="19" spans="2:15">
      <c r="B19" s="409">
        <v>4</v>
      </c>
      <c r="C19" s="410" t="s">
        <v>463</v>
      </c>
      <c r="D19" s="411"/>
      <c r="E19" s="411" t="s">
        <v>449</v>
      </c>
      <c r="F19" s="402">
        <v>698</v>
      </c>
      <c r="G19" s="403" t="s">
        <v>450</v>
      </c>
      <c r="H19" s="404">
        <v>1.3680555555555555E-2</v>
      </c>
      <c r="I19" s="371"/>
      <c r="J19" s="423">
        <v>6.8402777777777776E-3</v>
      </c>
      <c r="K19" s="406">
        <v>5.4861111111111117E-3</v>
      </c>
      <c r="L19" s="406">
        <v>6.5740740740740733E-3</v>
      </c>
      <c r="M19" s="406">
        <v>6.215277777777777E-3</v>
      </c>
      <c r="N19" s="406">
        <v>3.8888888888888883E-3</v>
      </c>
      <c r="O19" s="408">
        <v>6.8402777777777776E-3</v>
      </c>
    </row>
    <row r="20" spans="2:15">
      <c r="B20" s="409">
        <v>5</v>
      </c>
      <c r="C20" s="410" t="s">
        <v>464</v>
      </c>
      <c r="D20" s="411" t="s">
        <v>69</v>
      </c>
      <c r="E20" s="411" t="s">
        <v>449</v>
      </c>
      <c r="F20" s="402">
        <v>698</v>
      </c>
      <c r="G20" s="403" t="s">
        <v>450</v>
      </c>
      <c r="H20" s="404">
        <v>1.0648148148148148E-2</v>
      </c>
      <c r="I20" s="371"/>
      <c r="J20" s="405">
        <v>4.6527777777777774E-3</v>
      </c>
      <c r="K20" s="406">
        <v>3.37962962962963E-3</v>
      </c>
      <c r="L20" s="406">
        <v>4.5486111111111109E-3</v>
      </c>
      <c r="M20" s="407">
        <v>5.5555555555555558E-3</v>
      </c>
      <c r="N20" s="406">
        <v>3.8773148148148143E-3</v>
      </c>
      <c r="O20" s="408">
        <v>5.0925925925925921E-3</v>
      </c>
    </row>
    <row r="21" spans="2:15">
      <c r="B21" s="409">
        <v>6</v>
      </c>
      <c r="C21" s="410" t="s">
        <v>465</v>
      </c>
      <c r="D21" s="411"/>
      <c r="E21" s="411" t="s">
        <v>452</v>
      </c>
      <c r="F21" s="402">
        <v>612</v>
      </c>
      <c r="G21" s="403" t="s">
        <v>453</v>
      </c>
      <c r="H21" s="404">
        <v>1.0567129629629629E-2</v>
      </c>
      <c r="I21" s="371"/>
      <c r="J21" s="405">
        <v>4.7106481481481478E-3</v>
      </c>
      <c r="K21" s="406">
        <v>2.5231481481481481E-3</v>
      </c>
      <c r="L21" s="407">
        <v>4.8495370370370368E-3</v>
      </c>
      <c r="M21" s="407">
        <v>5.7175925925925927E-3</v>
      </c>
      <c r="N21" s="406">
        <v>3.2638888888888891E-3</v>
      </c>
      <c r="O21" s="412">
        <v>3.5879629629629629E-3</v>
      </c>
    </row>
    <row r="22" spans="2:15">
      <c r="B22" s="409">
        <v>7</v>
      </c>
      <c r="C22" s="410" t="s">
        <v>466</v>
      </c>
      <c r="D22" s="411"/>
      <c r="E22" s="411" t="s">
        <v>452</v>
      </c>
      <c r="F22" s="402">
        <v>612</v>
      </c>
      <c r="G22" s="403" t="s">
        <v>453</v>
      </c>
      <c r="H22" s="404">
        <v>1.0347222222222223E-2</v>
      </c>
      <c r="I22" s="371"/>
      <c r="J22" s="405">
        <v>4.0277777777777777E-3</v>
      </c>
      <c r="K22" s="406">
        <v>4.1898148148148146E-3</v>
      </c>
      <c r="L22" s="406">
        <v>3.4490740740740745E-3</v>
      </c>
      <c r="M22" s="407">
        <v>5.2662037037037035E-3</v>
      </c>
      <c r="N22" s="406">
        <v>5.0694444444444441E-3</v>
      </c>
      <c r="O22" s="408">
        <v>5.0810185185185186E-3</v>
      </c>
    </row>
    <row r="23" spans="2:15">
      <c r="B23" s="409">
        <v>8</v>
      </c>
      <c r="C23" s="410" t="s">
        <v>467</v>
      </c>
      <c r="D23" s="411"/>
      <c r="E23" s="411" t="s">
        <v>449</v>
      </c>
      <c r="F23" s="402">
        <v>698</v>
      </c>
      <c r="G23" s="403" t="s">
        <v>450</v>
      </c>
      <c r="H23" s="404">
        <v>1.0034722222222223E-2</v>
      </c>
      <c r="I23" s="371"/>
      <c r="J23" s="405"/>
      <c r="K23" s="406"/>
      <c r="L23" s="406"/>
      <c r="M23" s="406"/>
      <c r="N23" s="407">
        <v>5.2199074074074066E-3</v>
      </c>
      <c r="O23" s="408">
        <v>4.8148148148148152E-3</v>
      </c>
    </row>
    <row r="24" spans="2:15">
      <c r="B24" s="409">
        <v>9</v>
      </c>
      <c r="C24" s="410" t="s">
        <v>468</v>
      </c>
      <c r="D24" s="411" t="s">
        <v>69</v>
      </c>
      <c r="E24" s="411" t="s">
        <v>452</v>
      </c>
      <c r="F24" s="402">
        <v>612</v>
      </c>
      <c r="G24" s="403" t="s">
        <v>453</v>
      </c>
      <c r="H24" s="404">
        <v>1.0011574074074074E-2</v>
      </c>
      <c r="I24" s="371"/>
      <c r="J24" s="405">
        <v>3.3564814814814811E-3</v>
      </c>
      <c r="K24" s="406">
        <v>4.0162037037037033E-3</v>
      </c>
      <c r="L24" s="407">
        <v>5.0000000000000001E-3</v>
      </c>
      <c r="M24" s="407">
        <v>5.0115740740740737E-3</v>
      </c>
      <c r="N24" s="406">
        <v>3.0671296296296297E-3</v>
      </c>
      <c r="O24" s="412">
        <v>4.0162037037037033E-3</v>
      </c>
    </row>
    <row r="25" spans="2:15">
      <c r="B25" s="409">
        <v>10</v>
      </c>
      <c r="C25" s="410" t="s">
        <v>469</v>
      </c>
      <c r="D25" s="411" t="s">
        <v>69</v>
      </c>
      <c r="E25" s="411" t="s">
        <v>452</v>
      </c>
      <c r="F25" s="402">
        <v>612</v>
      </c>
      <c r="G25" s="403" t="s">
        <v>453</v>
      </c>
      <c r="H25" s="404">
        <v>9.6990740740740752E-3</v>
      </c>
      <c r="I25" s="371"/>
      <c r="J25" s="405">
        <v>1.4930555555555556E-3</v>
      </c>
      <c r="K25" s="406">
        <v>4.3055555555555555E-3</v>
      </c>
      <c r="L25" s="407">
        <v>4.6180555555555558E-3</v>
      </c>
      <c r="M25" s="406">
        <v>1.3888888888888889E-4</v>
      </c>
      <c r="N25" s="407">
        <v>5.0810185185185186E-3</v>
      </c>
      <c r="O25" s="412">
        <v>1.8518518518518517E-3</v>
      </c>
    </row>
    <row r="26" spans="2:15">
      <c r="B26" s="409">
        <v>11</v>
      </c>
      <c r="C26" s="410" t="s">
        <v>470</v>
      </c>
      <c r="D26" s="411"/>
      <c r="E26" s="411" t="s">
        <v>449</v>
      </c>
      <c r="F26" s="402">
        <v>698</v>
      </c>
      <c r="G26" s="403" t="s">
        <v>450</v>
      </c>
      <c r="H26" s="404">
        <v>8.5416666666666679E-3</v>
      </c>
      <c r="I26" s="371"/>
      <c r="J26" s="405">
        <v>3.9699074074074072E-3</v>
      </c>
      <c r="K26" s="406">
        <v>3.6805555555555554E-3</v>
      </c>
      <c r="L26" s="406">
        <v>9.2592592592592585E-4</v>
      </c>
      <c r="M26" s="407">
        <v>4.4328703703703709E-3</v>
      </c>
      <c r="N26" s="406">
        <v>3.7268518518518514E-3</v>
      </c>
      <c r="O26" s="408">
        <v>4.108796296296297E-3</v>
      </c>
    </row>
    <row r="27" spans="2:15" ht="15" customHeight="1" thickBot="1">
      <c r="B27" s="413">
        <v>12</v>
      </c>
      <c r="C27" s="414" t="s">
        <v>471</v>
      </c>
      <c r="D27" s="415"/>
      <c r="E27" s="415" t="s">
        <v>449</v>
      </c>
      <c r="F27" s="416">
        <v>698</v>
      </c>
      <c r="G27" s="417" t="s">
        <v>450</v>
      </c>
      <c r="H27" s="418">
        <v>8.3796296296296292E-3</v>
      </c>
      <c r="I27" s="371"/>
      <c r="J27" s="419">
        <v>3.530092592592592E-3</v>
      </c>
      <c r="K27" s="420">
        <v>3.8310185185185183E-3</v>
      </c>
      <c r="L27" s="421">
        <v>4.2824074074074075E-3</v>
      </c>
      <c r="M27" s="421">
        <v>4.0972222222222226E-3</v>
      </c>
      <c r="N27" s="420">
        <v>3.1712962962962958E-3</v>
      </c>
      <c r="O27" s="422">
        <v>2.9976851851851848E-3</v>
      </c>
    </row>
    <row r="29" spans="2:15" ht="19" thickBot="1">
      <c r="B29" s="356" t="s">
        <v>472</v>
      </c>
    </row>
    <row r="30" spans="2:15" ht="17" thickBot="1">
      <c r="B30" s="357" t="s">
        <v>0</v>
      </c>
      <c r="C30" s="358" t="s">
        <v>77</v>
      </c>
      <c r="D30" s="359" t="s">
        <v>2</v>
      </c>
      <c r="E30" s="360" t="s">
        <v>79</v>
      </c>
      <c r="F30" s="360" t="s">
        <v>3</v>
      </c>
      <c r="G30" s="361" t="s">
        <v>4</v>
      </c>
      <c r="H30" s="362" t="s">
        <v>5</v>
      </c>
      <c r="J30" s="363" t="s">
        <v>31</v>
      </c>
      <c r="K30" s="364" t="s">
        <v>32</v>
      </c>
      <c r="L30" s="364" t="s">
        <v>33</v>
      </c>
      <c r="M30" s="364" t="s">
        <v>82</v>
      </c>
      <c r="N30" s="364" t="s">
        <v>83</v>
      </c>
      <c r="O30" s="399" t="s">
        <v>84</v>
      </c>
    </row>
    <row r="31" spans="2:15" s="434" customFormat="1">
      <c r="B31" s="425">
        <v>1</v>
      </c>
      <c r="C31" s="426" t="s">
        <v>473</v>
      </c>
      <c r="D31" s="427"/>
      <c r="E31" s="427" t="s">
        <v>452</v>
      </c>
      <c r="F31" s="400">
        <v>612</v>
      </c>
      <c r="G31" s="401" t="s">
        <v>453</v>
      </c>
      <c r="H31" s="428">
        <v>1.5127314814814814E-2</v>
      </c>
      <c r="I31" s="429"/>
      <c r="J31" s="430">
        <v>7.2916666666666659E-3</v>
      </c>
      <c r="K31" s="432">
        <v>7.5231481481481477E-3</v>
      </c>
      <c r="L31" s="431">
        <v>7.4537037037037028E-3</v>
      </c>
      <c r="M31" s="432">
        <v>7.6041666666666662E-3</v>
      </c>
      <c r="N31" s="431">
        <v>6.4467592592592597E-3</v>
      </c>
      <c r="O31" s="444">
        <v>7.3842592592592597E-3</v>
      </c>
    </row>
    <row r="32" spans="2:15" s="434" customFormat="1">
      <c r="B32" s="435">
        <v>2</v>
      </c>
      <c r="C32" s="436" t="s">
        <v>466</v>
      </c>
      <c r="D32" s="437"/>
      <c r="E32" s="437" t="s">
        <v>452</v>
      </c>
      <c r="F32" s="402">
        <v>612</v>
      </c>
      <c r="G32" s="403" t="s">
        <v>453</v>
      </c>
      <c r="H32" s="438">
        <v>1.3703703703703704E-2</v>
      </c>
      <c r="I32" s="429"/>
      <c r="J32" s="439">
        <v>6.5162037037037037E-3</v>
      </c>
      <c r="K32" s="441">
        <v>6.7013888888888887E-3</v>
      </c>
      <c r="L32" s="440">
        <v>6.5856481481481469E-3</v>
      </c>
      <c r="M32" s="441">
        <v>7.0023148148148154E-3</v>
      </c>
      <c r="N32" s="440">
        <v>6.145833333333333E-3</v>
      </c>
      <c r="O32" s="443">
        <v>6.1111111111111114E-3</v>
      </c>
    </row>
    <row r="33" spans="2:15" s="434" customFormat="1">
      <c r="B33" s="435">
        <v>3</v>
      </c>
      <c r="C33" s="436" t="s">
        <v>402</v>
      </c>
      <c r="D33" s="437"/>
      <c r="E33" s="437" t="s">
        <v>460</v>
      </c>
      <c r="F33" s="402">
        <v>102</v>
      </c>
      <c r="G33" s="403" t="s">
        <v>461</v>
      </c>
      <c r="H33" s="438">
        <v>1.3310185185185187E-2</v>
      </c>
      <c r="I33" s="429"/>
      <c r="J33" s="439">
        <v>5.2893518518518515E-3</v>
      </c>
      <c r="K33" s="440">
        <v>6.145833333333333E-3</v>
      </c>
      <c r="L33" s="441">
        <v>6.6550925925925935E-3</v>
      </c>
      <c r="M33" s="441">
        <v>6.6550925925925935E-3</v>
      </c>
      <c r="N33" s="440">
        <v>5.6481481481481478E-3</v>
      </c>
      <c r="O33" s="443">
        <v>5.6481481481481478E-3</v>
      </c>
    </row>
    <row r="34" spans="2:15">
      <c r="B34" s="409">
        <v>4</v>
      </c>
      <c r="C34" s="410" t="s">
        <v>464</v>
      </c>
      <c r="D34" s="411" t="s">
        <v>69</v>
      </c>
      <c r="E34" s="411" t="s">
        <v>449</v>
      </c>
      <c r="F34" s="402">
        <v>698</v>
      </c>
      <c r="G34" s="403" t="s">
        <v>450</v>
      </c>
      <c r="H34" s="404">
        <v>1.2106481481481482E-2</v>
      </c>
      <c r="I34" s="371"/>
      <c r="J34" s="405">
        <v>5.8564814814814825E-3</v>
      </c>
      <c r="K34" s="407">
        <v>6.076388888888889E-3</v>
      </c>
      <c r="L34" s="406">
        <v>5.6481481481481478E-3</v>
      </c>
      <c r="M34" s="407">
        <v>6.030092592592593E-3</v>
      </c>
      <c r="N34" s="406">
        <v>1.2384259259259258E-3</v>
      </c>
      <c r="O34" s="412">
        <v>1.7013888888888892E-3</v>
      </c>
    </row>
    <row r="35" spans="2:15">
      <c r="B35" s="409">
        <v>5</v>
      </c>
      <c r="C35" s="410" t="s">
        <v>459</v>
      </c>
      <c r="D35" s="411"/>
      <c r="E35" s="411" t="s">
        <v>452</v>
      </c>
      <c r="F35" s="402">
        <v>612</v>
      </c>
      <c r="G35" s="403" t="s">
        <v>453</v>
      </c>
      <c r="H35" s="404">
        <v>9.9421296296296306E-3</v>
      </c>
      <c r="I35" s="371"/>
      <c r="J35" s="423">
        <v>5.0578703703703706E-3</v>
      </c>
      <c r="K35" s="407">
        <v>4.8842592592592592E-3</v>
      </c>
      <c r="L35" s="406">
        <v>3.483796296296296E-3</v>
      </c>
      <c r="M35" s="406"/>
      <c r="N35" s="406">
        <v>2.1759259259259258E-3</v>
      </c>
      <c r="O35" s="412">
        <v>3.1481481481481482E-3</v>
      </c>
    </row>
    <row r="36" spans="2:15">
      <c r="B36" s="409">
        <v>6</v>
      </c>
      <c r="C36" s="410" t="s">
        <v>463</v>
      </c>
      <c r="D36" s="411"/>
      <c r="E36" s="411" t="s">
        <v>449</v>
      </c>
      <c r="F36" s="402">
        <v>698</v>
      </c>
      <c r="G36" s="403" t="s">
        <v>450</v>
      </c>
      <c r="H36" s="404">
        <v>9.2013888888888892E-3</v>
      </c>
      <c r="I36" s="371"/>
      <c r="J36" s="405">
        <v>4.2708333333333339E-3</v>
      </c>
      <c r="K36" s="407">
        <v>4.6874999999999998E-3</v>
      </c>
      <c r="L36" s="406">
        <v>4.3055555555555555E-3</v>
      </c>
      <c r="M36" s="406">
        <v>2.8240740740740739E-3</v>
      </c>
      <c r="N36" s="407">
        <v>4.5138888888888893E-3</v>
      </c>
      <c r="O36" s="412">
        <v>4.3518518518518515E-3</v>
      </c>
    </row>
    <row r="37" spans="2:15">
      <c r="B37" s="409">
        <v>7</v>
      </c>
      <c r="C37" s="410" t="s">
        <v>469</v>
      </c>
      <c r="D37" s="411" t="s">
        <v>69</v>
      </c>
      <c r="E37" s="411" t="s">
        <v>452</v>
      </c>
      <c r="F37" s="402">
        <v>612</v>
      </c>
      <c r="G37" s="403" t="s">
        <v>453</v>
      </c>
      <c r="H37" s="404">
        <v>6.4583333333333342E-3</v>
      </c>
      <c r="I37" s="371"/>
      <c r="J37" s="405">
        <v>8.7962962962962962E-4</v>
      </c>
      <c r="K37" s="406"/>
      <c r="L37" s="406"/>
      <c r="M37" s="406"/>
      <c r="N37" s="407">
        <v>3.0439814814814821E-3</v>
      </c>
      <c r="O37" s="408">
        <v>3.414351851851852E-3</v>
      </c>
    </row>
    <row r="38" spans="2:15" ht="15" customHeight="1" thickBot="1">
      <c r="B38" s="413">
        <v>8</v>
      </c>
      <c r="C38" s="414" t="s">
        <v>468</v>
      </c>
      <c r="D38" s="415" t="s">
        <v>69</v>
      </c>
      <c r="E38" s="415" t="s">
        <v>452</v>
      </c>
      <c r="F38" s="416">
        <v>612</v>
      </c>
      <c r="G38" s="417" t="s">
        <v>453</v>
      </c>
      <c r="H38" s="418">
        <v>6.2615740740740748E-3</v>
      </c>
      <c r="I38" s="371"/>
      <c r="J38" s="419">
        <v>1.1458333333333333E-3</v>
      </c>
      <c r="K38" s="421">
        <v>4.6296296296296302E-3</v>
      </c>
      <c r="L38" s="421">
        <v>1.6319444444444445E-3</v>
      </c>
      <c r="M38" s="420">
        <v>1.1226851851851851E-3</v>
      </c>
      <c r="N38" s="420">
        <v>1.3888888888888889E-3</v>
      </c>
      <c r="O38" s="422"/>
    </row>
    <row r="40" spans="2:15" ht="19" thickBot="1">
      <c r="B40" s="356" t="s">
        <v>474</v>
      </c>
    </row>
    <row r="41" spans="2:15" ht="17" thickBot="1">
      <c r="B41" s="357" t="s">
        <v>0</v>
      </c>
      <c r="C41" s="358" t="s">
        <v>77</v>
      </c>
      <c r="D41" s="359" t="s">
        <v>2</v>
      </c>
      <c r="E41" s="360" t="s">
        <v>79</v>
      </c>
      <c r="F41" s="360" t="s">
        <v>3</v>
      </c>
      <c r="G41" s="361" t="s">
        <v>4</v>
      </c>
      <c r="H41" s="362" t="s">
        <v>5</v>
      </c>
      <c r="J41" s="363" t="s">
        <v>31</v>
      </c>
      <c r="K41" s="364" t="s">
        <v>32</v>
      </c>
      <c r="L41" s="364" t="s">
        <v>33</v>
      </c>
      <c r="M41" s="364" t="s">
        <v>82</v>
      </c>
      <c r="N41" s="364" t="s">
        <v>83</v>
      </c>
      <c r="O41" s="399" t="s">
        <v>84</v>
      </c>
    </row>
    <row r="42" spans="2:15" s="434" customFormat="1">
      <c r="B42" s="425">
        <v>1</v>
      </c>
      <c r="C42" s="426" t="s">
        <v>462</v>
      </c>
      <c r="D42" s="427"/>
      <c r="E42" s="427" t="s">
        <v>449</v>
      </c>
      <c r="F42" s="400">
        <v>698</v>
      </c>
      <c r="G42" s="401" t="s">
        <v>450</v>
      </c>
      <c r="H42" s="428">
        <v>1.7048611111111112E-2</v>
      </c>
      <c r="I42" s="429"/>
      <c r="J42" s="445">
        <v>8.3333333333333332E-3</v>
      </c>
      <c r="K42" s="431">
        <v>3.4027777777777784E-3</v>
      </c>
      <c r="L42" s="432">
        <v>8.7152777777777784E-3</v>
      </c>
      <c r="M42" s="431"/>
      <c r="N42" s="431"/>
      <c r="O42" s="444"/>
    </row>
    <row r="43" spans="2:15" s="434" customFormat="1">
      <c r="B43" s="435">
        <v>2</v>
      </c>
      <c r="C43" s="436" t="s">
        <v>402</v>
      </c>
      <c r="D43" s="437"/>
      <c r="E43" s="437" t="s">
        <v>460</v>
      </c>
      <c r="F43" s="402">
        <v>102</v>
      </c>
      <c r="G43" s="403" t="s">
        <v>461</v>
      </c>
      <c r="H43" s="438">
        <v>1.2500000000000001E-2</v>
      </c>
      <c r="I43" s="429"/>
      <c r="J43" s="439">
        <v>4.6643518518518518E-3</v>
      </c>
      <c r="K43" s="440">
        <v>6.0069444444444441E-3</v>
      </c>
      <c r="L43" s="441">
        <v>6.1805555555555563E-3</v>
      </c>
      <c r="M43" s="441">
        <v>6.3194444444444444E-3</v>
      </c>
      <c r="N43" s="440"/>
      <c r="O43" s="443"/>
    </row>
    <row r="44" spans="2:15" s="434" customFormat="1">
      <c r="B44" s="409">
        <v>3</v>
      </c>
      <c r="C44" s="436" t="s">
        <v>467</v>
      </c>
      <c r="D44" s="437"/>
      <c r="E44" s="437" t="s">
        <v>449</v>
      </c>
      <c r="F44" s="402">
        <v>698</v>
      </c>
      <c r="G44" s="403" t="s">
        <v>450</v>
      </c>
      <c r="H44" s="438">
        <v>1.0150462962962964E-2</v>
      </c>
      <c r="I44" s="429"/>
      <c r="J44" s="439"/>
      <c r="K44" s="440"/>
      <c r="L44" s="440"/>
      <c r="M44" s="440">
        <v>3.7384259259259263E-3</v>
      </c>
      <c r="N44" s="441">
        <v>5.0000000000000001E-3</v>
      </c>
      <c r="O44" s="442">
        <v>5.1504629629629635E-3</v>
      </c>
    </row>
    <row r="45" spans="2:15">
      <c r="B45" s="409">
        <v>4</v>
      </c>
      <c r="C45" s="410" t="s">
        <v>463</v>
      </c>
      <c r="D45" s="411"/>
      <c r="E45" s="411" t="s">
        <v>449</v>
      </c>
      <c r="F45" s="402">
        <v>698</v>
      </c>
      <c r="G45" s="403" t="s">
        <v>450</v>
      </c>
      <c r="H45" s="404">
        <v>9.3981481481481485E-3</v>
      </c>
      <c r="I45" s="371"/>
      <c r="J45" s="405">
        <v>3.3680555555555551E-3</v>
      </c>
      <c r="K45" s="406">
        <v>3.2291666666666666E-3</v>
      </c>
      <c r="L45" s="407">
        <v>4.8032407407407407E-3</v>
      </c>
      <c r="M45" s="407">
        <v>4.5949074074074078E-3</v>
      </c>
      <c r="N45" s="406">
        <v>3.8541666666666668E-3</v>
      </c>
      <c r="O45" s="412">
        <v>4.1898148148148146E-3</v>
      </c>
    </row>
    <row r="46" spans="2:15" ht="15" customHeight="1" thickBot="1">
      <c r="B46" s="413">
        <v>5</v>
      </c>
      <c r="C46" s="414" t="s">
        <v>471</v>
      </c>
      <c r="D46" s="415"/>
      <c r="E46" s="415" t="s">
        <v>449</v>
      </c>
      <c r="F46" s="416">
        <v>698</v>
      </c>
      <c r="G46" s="417" t="s">
        <v>450</v>
      </c>
      <c r="H46" s="418">
        <v>4.7685185185185192E-3</v>
      </c>
      <c r="I46" s="371"/>
      <c r="J46" s="419">
        <v>2.3148148148148147E-5</v>
      </c>
      <c r="K46" s="421">
        <v>2.3611111111111111E-3</v>
      </c>
      <c r="L46" s="421">
        <v>2.4074074074074076E-3</v>
      </c>
      <c r="M46" s="420"/>
      <c r="N46" s="420"/>
      <c r="O46" s="422"/>
    </row>
    <row r="48" spans="2:15" ht="19" thickBot="1">
      <c r="B48" s="356" t="s">
        <v>475</v>
      </c>
    </row>
    <row r="49" spans="2:15" ht="17" thickBot="1">
      <c r="B49" s="357" t="s">
        <v>0</v>
      </c>
      <c r="C49" s="358" t="s">
        <v>77</v>
      </c>
      <c r="D49" s="359" t="s">
        <v>2</v>
      </c>
      <c r="E49" s="360" t="s">
        <v>79</v>
      </c>
      <c r="F49" s="360" t="s">
        <v>3</v>
      </c>
      <c r="G49" s="361" t="s">
        <v>4</v>
      </c>
      <c r="H49" s="362" t="s">
        <v>5</v>
      </c>
      <c r="J49" s="363" t="s">
        <v>31</v>
      </c>
      <c r="K49" s="364" t="s">
        <v>32</v>
      </c>
      <c r="L49" s="364" t="s">
        <v>33</v>
      </c>
      <c r="M49" s="364" t="s">
        <v>82</v>
      </c>
      <c r="N49" s="364" t="s">
        <v>83</v>
      </c>
      <c r="O49" s="399" t="s">
        <v>84</v>
      </c>
    </row>
    <row r="50" spans="2:15" s="434" customFormat="1">
      <c r="B50" s="425">
        <v>1</v>
      </c>
      <c r="C50" s="426" t="s">
        <v>402</v>
      </c>
      <c r="D50" s="427"/>
      <c r="E50" s="427" t="s">
        <v>460</v>
      </c>
      <c r="F50" s="400">
        <v>102</v>
      </c>
      <c r="G50" s="401" t="s">
        <v>461</v>
      </c>
      <c r="H50" s="428">
        <v>1.6145833333333331E-2</v>
      </c>
      <c r="I50" s="429"/>
      <c r="J50" s="445">
        <v>7.9976851851851858E-3</v>
      </c>
      <c r="K50" s="432">
        <v>8.1481481481481474E-3</v>
      </c>
      <c r="L50" s="431"/>
      <c r="M50" s="431"/>
      <c r="N50" s="431"/>
      <c r="O50" s="444"/>
    </row>
    <row r="51" spans="2:15" s="434" customFormat="1">
      <c r="B51" s="435">
        <v>2</v>
      </c>
      <c r="C51" s="436" t="s">
        <v>462</v>
      </c>
      <c r="D51" s="437"/>
      <c r="E51" s="437" t="s">
        <v>449</v>
      </c>
      <c r="F51" s="402">
        <v>698</v>
      </c>
      <c r="G51" s="403" t="s">
        <v>450</v>
      </c>
      <c r="H51" s="438">
        <v>1.1331018518518518E-2</v>
      </c>
      <c r="I51" s="429"/>
      <c r="J51" s="446">
        <v>6.5856481481481469E-3</v>
      </c>
      <c r="K51" s="440">
        <v>8.2175925925925917E-4</v>
      </c>
      <c r="L51" s="440">
        <v>1.1574074074074073E-3</v>
      </c>
      <c r="M51" s="441">
        <v>4.7453703703703703E-3</v>
      </c>
      <c r="N51" s="440"/>
      <c r="O51" s="443"/>
    </row>
    <row r="52" spans="2:15" s="434" customFormat="1">
      <c r="B52" s="435">
        <v>3</v>
      </c>
      <c r="C52" s="436" t="s">
        <v>476</v>
      </c>
      <c r="D52" s="437"/>
      <c r="E52" s="437" t="s">
        <v>449</v>
      </c>
      <c r="F52" s="402">
        <v>698</v>
      </c>
      <c r="G52" s="403" t="s">
        <v>450</v>
      </c>
      <c r="H52" s="438">
        <v>9.4328703703703692E-3</v>
      </c>
      <c r="I52" s="429"/>
      <c r="J52" s="446">
        <v>5.2777777777777771E-3</v>
      </c>
      <c r="K52" s="440">
        <v>2.3726851851851851E-3</v>
      </c>
      <c r="L52" s="440">
        <v>3.6226851851851854E-3</v>
      </c>
      <c r="M52" s="440">
        <v>4.0856481481481481E-3</v>
      </c>
      <c r="N52" s="441">
        <v>4.155092592592593E-3</v>
      </c>
      <c r="O52" s="443">
        <v>4.0509259259259257E-3</v>
      </c>
    </row>
    <row r="53" spans="2:15">
      <c r="B53" s="409">
        <v>4</v>
      </c>
      <c r="C53" s="410" t="s">
        <v>470</v>
      </c>
      <c r="D53" s="411"/>
      <c r="E53" s="411" t="s">
        <v>449</v>
      </c>
      <c r="F53" s="402">
        <v>698</v>
      </c>
      <c r="G53" s="403" t="s">
        <v>450</v>
      </c>
      <c r="H53" s="404">
        <v>9.386574074074075E-3</v>
      </c>
      <c r="I53" s="371"/>
      <c r="J53" s="405">
        <v>4.6527777777777774E-3</v>
      </c>
      <c r="K53" s="406">
        <v>4.0972222222222226E-3</v>
      </c>
      <c r="L53" s="406">
        <v>4.340277777777778E-3</v>
      </c>
      <c r="M53" s="407">
        <v>4.7106481481481478E-3</v>
      </c>
      <c r="N53" s="407">
        <v>4.6759259259259263E-3</v>
      </c>
      <c r="O53" s="412">
        <v>3.3680555555555551E-3</v>
      </c>
    </row>
    <row r="54" spans="2:15">
      <c r="B54" s="409">
        <v>5</v>
      </c>
      <c r="C54" s="410" t="s">
        <v>471</v>
      </c>
      <c r="D54" s="411"/>
      <c r="E54" s="411" t="s">
        <v>449</v>
      </c>
      <c r="F54" s="402">
        <v>698</v>
      </c>
      <c r="G54" s="403" t="s">
        <v>450</v>
      </c>
      <c r="H54" s="404">
        <v>9.0046296296296298E-3</v>
      </c>
      <c r="I54" s="371"/>
      <c r="J54" s="405">
        <v>4.0972222222222226E-3</v>
      </c>
      <c r="K54" s="407">
        <v>4.31712962962963E-3</v>
      </c>
      <c r="L54" s="406">
        <v>4.0046296296296297E-3</v>
      </c>
      <c r="M54" s="406">
        <v>3.5763888888888894E-3</v>
      </c>
      <c r="N54" s="406">
        <v>4.0624999999999993E-3</v>
      </c>
      <c r="O54" s="408">
        <v>4.6874999999999998E-3</v>
      </c>
    </row>
    <row r="55" spans="2:15">
      <c r="B55" s="409">
        <v>6</v>
      </c>
      <c r="C55" s="410" t="s">
        <v>463</v>
      </c>
      <c r="D55" s="411"/>
      <c r="E55" s="411" t="s">
        <v>449</v>
      </c>
      <c r="F55" s="402">
        <v>698</v>
      </c>
      <c r="G55" s="403" t="s">
        <v>450</v>
      </c>
      <c r="H55" s="404">
        <v>8.86574074074074E-3</v>
      </c>
      <c r="I55" s="371"/>
      <c r="J55" s="423">
        <v>4.1666666666666666E-3</v>
      </c>
      <c r="K55" s="407">
        <v>4.6990740740740743E-3</v>
      </c>
      <c r="L55" s="406">
        <v>3.5879629629629629E-3</v>
      </c>
      <c r="M55" s="406">
        <v>4.0972222222222226E-3</v>
      </c>
      <c r="N55" s="406">
        <v>1.5509259259259261E-3</v>
      </c>
      <c r="O55" s="412">
        <v>3.5763888888888894E-3</v>
      </c>
    </row>
    <row r="56" spans="2:15">
      <c r="B56" s="409">
        <v>7</v>
      </c>
      <c r="C56" s="410" t="s">
        <v>467</v>
      </c>
      <c r="D56" s="411"/>
      <c r="E56" s="411" t="s">
        <v>449</v>
      </c>
      <c r="F56" s="402">
        <v>698</v>
      </c>
      <c r="G56" s="403" t="s">
        <v>450</v>
      </c>
      <c r="H56" s="404">
        <v>8.8541666666666664E-3</v>
      </c>
      <c r="I56" s="371"/>
      <c r="J56" s="405"/>
      <c r="K56" s="406"/>
      <c r="L56" s="406"/>
      <c r="M56" s="406">
        <v>4.2824074074074075E-3</v>
      </c>
      <c r="N56" s="407">
        <v>4.3749999999999995E-3</v>
      </c>
      <c r="O56" s="408">
        <v>4.4791666666666669E-3</v>
      </c>
    </row>
    <row r="57" spans="2:15">
      <c r="B57" s="409">
        <v>8</v>
      </c>
      <c r="C57" s="410" t="s">
        <v>466</v>
      </c>
      <c r="D57" s="411"/>
      <c r="E57" s="411" t="s">
        <v>452</v>
      </c>
      <c r="F57" s="402">
        <v>612</v>
      </c>
      <c r="G57" s="403" t="s">
        <v>453</v>
      </c>
      <c r="H57" s="404">
        <v>7.5115740740740742E-3</v>
      </c>
      <c r="I57" s="371"/>
      <c r="J57" s="405">
        <v>2.9745370370370373E-3</v>
      </c>
      <c r="K57" s="407">
        <v>4.4791666666666669E-3</v>
      </c>
      <c r="L57" s="406">
        <v>2.6967592592592594E-3</v>
      </c>
      <c r="M57" s="406">
        <v>2.3379629629629631E-3</v>
      </c>
      <c r="N57" s="407">
        <v>3.0324074074074073E-3</v>
      </c>
      <c r="O57" s="412">
        <v>2.2337962962962967E-3</v>
      </c>
    </row>
    <row r="58" spans="2:15">
      <c r="B58" s="409">
        <v>9</v>
      </c>
      <c r="C58" s="410" t="s">
        <v>456</v>
      </c>
      <c r="D58" s="411" t="s">
        <v>70</v>
      </c>
      <c r="E58" s="411" t="s">
        <v>449</v>
      </c>
      <c r="F58" s="402">
        <v>698</v>
      </c>
      <c r="G58" s="403" t="s">
        <v>450</v>
      </c>
      <c r="H58" s="404">
        <v>7.3032407407407404E-3</v>
      </c>
      <c r="I58" s="371"/>
      <c r="J58" s="423">
        <v>3.5416666666666665E-3</v>
      </c>
      <c r="K58" s="406">
        <v>3.1944444444444442E-3</v>
      </c>
      <c r="L58" s="407">
        <v>3.7615740740740739E-3</v>
      </c>
      <c r="M58" s="406">
        <v>3.1597222222222222E-3</v>
      </c>
      <c r="N58" s="406">
        <v>2.4421296296296296E-3</v>
      </c>
      <c r="O58" s="412">
        <v>3.3333333333333335E-3</v>
      </c>
    </row>
    <row r="59" spans="2:15">
      <c r="B59" s="409">
        <v>10</v>
      </c>
      <c r="C59" s="410" t="s">
        <v>454</v>
      </c>
      <c r="D59" s="411" t="s">
        <v>70</v>
      </c>
      <c r="E59" s="411" t="s">
        <v>449</v>
      </c>
      <c r="F59" s="402">
        <v>698</v>
      </c>
      <c r="G59" s="403" t="s">
        <v>450</v>
      </c>
      <c r="H59" s="404">
        <v>7.2453703703703708E-3</v>
      </c>
      <c r="I59" s="371"/>
      <c r="J59" s="405">
        <v>3.483796296296296E-3</v>
      </c>
      <c r="K59" s="407">
        <v>3.6921296296296298E-3</v>
      </c>
      <c r="L59" s="406">
        <v>3.530092592592592E-3</v>
      </c>
      <c r="M59" s="406">
        <v>3.2870370370370367E-3</v>
      </c>
      <c r="N59" s="406">
        <v>3.1134259259259257E-3</v>
      </c>
      <c r="O59" s="408">
        <v>3.5532407407407405E-3</v>
      </c>
    </row>
    <row r="60" spans="2:15" ht="15" customHeight="1" thickBot="1">
      <c r="B60" s="413">
        <v>11</v>
      </c>
      <c r="C60" s="414" t="s">
        <v>448</v>
      </c>
      <c r="D60" s="415" t="s">
        <v>70</v>
      </c>
      <c r="E60" s="415" t="s">
        <v>449</v>
      </c>
      <c r="F60" s="416">
        <v>698</v>
      </c>
      <c r="G60" s="417" t="s">
        <v>450</v>
      </c>
      <c r="H60" s="418">
        <v>7.106481481481481E-3</v>
      </c>
      <c r="I60" s="371"/>
      <c r="J60" s="419">
        <v>1.0185185185185186E-3</v>
      </c>
      <c r="K60" s="421">
        <v>3.6342592592592594E-3</v>
      </c>
      <c r="L60" s="420">
        <v>5.7870370370370378E-4</v>
      </c>
      <c r="M60" s="420">
        <v>2.9050925925925928E-3</v>
      </c>
      <c r="N60" s="420">
        <v>1.5856481481481479E-3</v>
      </c>
      <c r="O60" s="424">
        <v>3.472222222222222E-3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7816E-3DE6-2D47-B731-4D7AEFA6BBBE}">
  <dimension ref="B2:W26"/>
  <sheetViews>
    <sheetView topLeftCell="A11" workbookViewId="0">
      <selection activeCell="F13" sqref="F13"/>
    </sheetView>
  </sheetViews>
  <sheetFormatPr baseColWidth="10" defaultColWidth="8.25" defaultRowHeight="20" customHeight="1"/>
  <cols>
    <col min="1" max="1" width="1.125" style="34" customWidth="1"/>
    <col min="2" max="2" width="7" style="34" customWidth="1"/>
    <col min="3" max="3" width="19.5" style="34" customWidth="1"/>
    <col min="4" max="4" width="6.875" style="34" customWidth="1"/>
    <col min="5" max="5" width="10.375" style="34" customWidth="1"/>
    <col min="6" max="6" width="8.25" style="34"/>
    <col min="7" max="7" width="23.625" style="34" customWidth="1"/>
    <col min="8" max="8" width="10.125" style="34" customWidth="1"/>
    <col min="9" max="9" width="1.625" style="34" customWidth="1"/>
    <col min="10" max="13" width="7.25" style="34" customWidth="1"/>
    <col min="14" max="19" width="8.25" style="34"/>
    <col min="20" max="20" width="1.375" style="34" customWidth="1"/>
    <col min="21" max="21" width="10.375" style="34" customWidth="1"/>
    <col min="22" max="22" width="9.625" style="34" customWidth="1"/>
    <col min="23" max="256" width="8.25" style="34"/>
    <col min="257" max="257" width="1.125" style="34" customWidth="1"/>
    <col min="258" max="258" width="7" style="34" customWidth="1"/>
    <col min="259" max="259" width="19.5" style="34" customWidth="1"/>
    <col min="260" max="260" width="6.875" style="34" customWidth="1"/>
    <col min="261" max="261" width="10.375" style="34" customWidth="1"/>
    <col min="262" max="262" width="8.25" style="34"/>
    <col min="263" max="263" width="23.625" style="34" customWidth="1"/>
    <col min="264" max="264" width="10.125" style="34" customWidth="1"/>
    <col min="265" max="265" width="1.625" style="34" customWidth="1"/>
    <col min="266" max="269" width="7.25" style="34" customWidth="1"/>
    <col min="270" max="275" width="8.25" style="34"/>
    <col min="276" max="276" width="1.375" style="34" customWidth="1"/>
    <col min="277" max="277" width="10.375" style="34" customWidth="1"/>
    <col min="278" max="278" width="9.625" style="34" customWidth="1"/>
    <col min="279" max="512" width="8.25" style="34"/>
    <col min="513" max="513" width="1.125" style="34" customWidth="1"/>
    <col min="514" max="514" width="7" style="34" customWidth="1"/>
    <col min="515" max="515" width="19.5" style="34" customWidth="1"/>
    <col min="516" max="516" width="6.875" style="34" customWidth="1"/>
    <col min="517" max="517" width="10.375" style="34" customWidth="1"/>
    <col min="518" max="518" width="8.25" style="34"/>
    <col min="519" max="519" width="23.625" style="34" customWidth="1"/>
    <col min="520" max="520" width="10.125" style="34" customWidth="1"/>
    <col min="521" max="521" width="1.625" style="34" customWidth="1"/>
    <col min="522" max="525" width="7.25" style="34" customWidth="1"/>
    <col min="526" max="531" width="8.25" style="34"/>
    <col min="532" max="532" width="1.375" style="34" customWidth="1"/>
    <col min="533" max="533" width="10.375" style="34" customWidth="1"/>
    <col min="534" max="534" width="9.625" style="34" customWidth="1"/>
    <col min="535" max="768" width="8.25" style="34"/>
    <col min="769" max="769" width="1.125" style="34" customWidth="1"/>
    <col min="770" max="770" width="7" style="34" customWidth="1"/>
    <col min="771" max="771" width="19.5" style="34" customWidth="1"/>
    <col min="772" max="772" width="6.875" style="34" customWidth="1"/>
    <col min="773" max="773" width="10.375" style="34" customWidth="1"/>
    <col min="774" max="774" width="8.25" style="34"/>
    <col min="775" max="775" width="23.625" style="34" customWidth="1"/>
    <col min="776" max="776" width="10.125" style="34" customWidth="1"/>
    <col min="777" max="777" width="1.625" style="34" customWidth="1"/>
    <col min="778" max="781" width="7.25" style="34" customWidth="1"/>
    <col min="782" max="787" width="8.25" style="34"/>
    <col min="788" max="788" width="1.375" style="34" customWidth="1"/>
    <col min="789" max="789" width="10.375" style="34" customWidth="1"/>
    <col min="790" max="790" width="9.625" style="34" customWidth="1"/>
    <col min="791" max="1024" width="8.25" style="34"/>
    <col min="1025" max="1025" width="1.125" style="34" customWidth="1"/>
    <col min="1026" max="1026" width="7" style="34" customWidth="1"/>
    <col min="1027" max="1027" width="19.5" style="34" customWidth="1"/>
    <col min="1028" max="1028" width="6.875" style="34" customWidth="1"/>
    <col min="1029" max="1029" width="10.375" style="34" customWidth="1"/>
    <col min="1030" max="1030" width="8.25" style="34"/>
    <col min="1031" max="1031" width="23.625" style="34" customWidth="1"/>
    <col min="1032" max="1032" width="10.125" style="34" customWidth="1"/>
    <col min="1033" max="1033" width="1.625" style="34" customWidth="1"/>
    <col min="1034" max="1037" width="7.25" style="34" customWidth="1"/>
    <col min="1038" max="1043" width="8.25" style="34"/>
    <col min="1044" max="1044" width="1.375" style="34" customWidth="1"/>
    <col min="1045" max="1045" width="10.375" style="34" customWidth="1"/>
    <col min="1046" max="1046" width="9.625" style="34" customWidth="1"/>
    <col min="1047" max="1280" width="8.25" style="34"/>
    <col min="1281" max="1281" width="1.125" style="34" customWidth="1"/>
    <col min="1282" max="1282" width="7" style="34" customWidth="1"/>
    <col min="1283" max="1283" width="19.5" style="34" customWidth="1"/>
    <col min="1284" max="1284" width="6.875" style="34" customWidth="1"/>
    <col min="1285" max="1285" width="10.375" style="34" customWidth="1"/>
    <col min="1286" max="1286" width="8.25" style="34"/>
    <col min="1287" max="1287" width="23.625" style="34" customWidth="1"/>
    <col min="1288" max="1288" width="10.125" style="34" customWidth="1"/>
    <col min="1289" max="1289" width="1.625" style="34" customWidth="1"/>
    <col min="1290" max="1293" width="7.25" style="34" customWidth="1"/>
    <col min="1294" max="1299" width="8.25" style="34"/>
    <col min="1300" max="1300" width="1.375" style="34" customWidth="1"/>
    <col min="1301" max="1301" width="10.375" style="34" customWidth="1"/>
    <col min="1302" max="1302" width="9.625" style="34" customWidth="1"/>
    <col min="1303" max="1536" width="8.25" style="34"/>
    <col min="1537" max="1537" width="1.125" style="34" customWidth="1"/>
    <col min="1538" max="1538" width="7" style="34" customWidth="1"/>
    <col min="1539" max="1539" width="19.5" style="34" customWidth="1"/>
    <col min="1540" max="1540" width="6.875" style="34" customWidth="1"/>
    <col min="1541" max="1541" width="10.375" style="34" customWidth="1"/>
    <col min="1542" max="1542" width="8.25" style="34"/>
    <col min="1543" max="1543" width="23.625" style="34" customWidth="1"/>
    <col min="1544" max="1544" width="10.125" style="34" customWidth="1"/>
    <col min="1545" max="1545" width="1.625" style="34" customWidth="1"/>
    <col min="1546" max="1549" width="7.25" style="34" customWidth="1"/>
    <col min="1550" max="1555" width="8.25" style="34"/>
    <col min="1556" max="1556" width="1.375" style="34" customWidth="1"/>
    <col min="1557" max="1557" width="10.375" style="34" customWidth="1"/>
    <col min="1558" max="1558" width="9.625" style="34" customWidth="1"/>
    <col min="1559" max="1792" width="8.25" style="34"/>
    <col min="1793" max="1793" width="1.125" style="34" customWidth="1"/>
    <col min="1794" max="1794" width="7" style="34" customWidth="1"/>
    <col min="1795" max="1795" width="19.5" style="34" customWidth="1"/>
    <col min="1796" max="1796" width="6.875" style="34" customWidth="1"/>
    <col min="1797" max="1797" width="10.375" style="34" customWidth="1"/>
    <col min="1798" max="1798" width="8.25" style="34"/>
    <col min="1799" max="1799" width="23.625" style="34" customWidth="1"/>
    <col min="1800" max="1800" width="10.125" style="34" customWidth="1"/>
    <col min="1801" max="1801" width="1.625" style="34" customWidth="1"/>
    <col min="1802" max="1805" width="7.25" style="34" customWidth="1"/>
    <col min="1806" max="1811" width="8.25" style="34"/>
    <col min="1812" max="1812" width="1.375" style="34" customWidth="1"/>
    <col min="1813" max="1813" width="10.375" style="34" customWidth="1"/>
    <col min="1814" max="1814" width="9.625" style="34" customWidth="1"/>
    <col min="1815" max="2048" width="8.25" style="34"/>
    <col min="2049" max="2049" width="1.125" style="34" customWidth="1"/>
    <col min="2050" max="2050" width="7" style="34" customWidth="1"/>
    <col min="2051" max="2051" width="19.5" style="34" customWidth="1"/>
    <col min="2052" max="2052" width="6.875" style="34" customWidth="1"/>
    <col min="2053" max="2053" width="10.375" style="34" customWidth="1"/>
    <col min="2054" max="2054" width="8.25" style="34"/>
    <col min="2055" max="2055" width="23.625" style="34" customWidth="1"/>
    <col min="2056" max="2056" width="10.125" style="34" customWidth="1"/>
    <col min="2057" max="2057" width="1.625" style="34" customWidth="1"/>
    <col min="2058" max="2061" width="7.25" style="34" customWidth="1"/>
    <col min="2062" max="2067" width="8.25" style="34"/>
    <col min="2068" max="2068" width="1.375" style="34" customWidth="1"/>
    <col min="2069" max="2069" width="10.375" style="34" customWidth="1"/>
    <col min="2070" max="2070" width="9.625" style="34" customWidth="1"/>
    <col min="2071" max="2304" width="8.25" style="34"/>
    <col min="2305" max="2305" width="1.125" style="34" customWidth="1"/>
    <col min="2306" max="2306" width="7" style="34" customWidth="1"/>
    <col min="2307" max="2307" width="19.5" style="34" customWidth="1"/>
    <col min="2308" max="2308" width="6.875" style="34" customWidth="1"/>
    <col min="2309" max="2309" width="10.375" style="34" customWidth="1"/>
    <col min="2310" max="2310" width="8.25" style="34"/>
    <col min="2311" max="2311" width="23.625" style="34" customWidth="1"/>
    <col min="2312" max="2312" width="10.125" style="34" customWidth="1"/>
    <col min="2313" max="2313" width="1.625" style="34" customWidth="1"/>
    <col min="2314" max="2317" width="7.25" style="34" customWidth="1"/>
    <col min="2318" max="2323" width="8.25" style="34"/>
    <col min="2324" max="2324" width="1.375" style="34" customWidth="1"/>
    <col min="2325" max="2325" width="10.375" style="34" customWidth="1"/>
    <col min="2326" max="2326" width="9.625" style="34" customWidth="1"/>
    <col min="2327" max="2560" width="8.25" style="34"/>
    <col min="2561" max="2561" width="1.125" style="34" customWidth="1"/>
    <col min="2562" max="2562" width="7" style="34" customWidth="1"/>
    <col min="2563" max="2563" width="19.5" style="34" customWidth="1"/>
    <col min="2564" max="2564" width="6.875" style="34" customWidth="1"/>
    <col min="2565" max="2565" width="10.375" style="34" customWidth="1"/>
    <col min="2566" max="2566" width="8.25" style="34"/>
    <col min="2567" max="2567" width="23.625" style="34" customWidth="1"/>
    <col min="2568" max="2568" width="10.125" style="34" customWidth="1"/>
    <col min="2569" max="2569" width="1.625" style="34" customWidth="1"/>
    <col min="2570" max="2573" width="7.25" style="34" customWidth="1"/>
    <col min="2574" max="2579" width="8.25" style="34"/>
    <col min="2580" max="2580" width="1.375" style="34" customWidth="1"/>
    <col min="2581" max="2581" width="10.375" style="34" customWidth="1"/>
    <col min="2582" max="2582" width="9.625" style="34" customWidth="1"/>
    <col min="2583" max="2816" width="8.25" style="34"/>
    <col min="2817" max="2817" width="1.125" style="34" customWidth="1"/>
    <col min="2818" max="2818" width="7" style="34" customWidth="1"/>
    <col min="2819" max="2819" width="19.5" style="34" customWidth="1"/>
    <col min="2820" max="2820" width="6.875" style="34" customWidth="1"/>
    <col min="2821" max="2821" width="10.375" style="34" customWidth="1"/>
    <col min="2822" max="2822" width="8.25" style="34"/>
    <col min="2823" max="2823" width="23.625" style="34" customWidth="1"/>
    <col min="2824" max="2824" width="10.125" style="34" customWidth="1"/>
    <col min="2825" max="2825" width="1.625" style="34" customWidth="1"/>
    <col min="2826" max="2829" width="7.25" style="34" customWidth="1"/>
    <col min="2830" max="2835" width="8.25" style="34"/>
    <col min="2836" max="2836" width="1.375" style="34" customWidth="1"/>
    <col min="2837" max="2837" width="10.375" style="34" customWidth="1"/>
    <col min="2838" max="2838" width="9.625" style="34" customWidth="1"/>
    <col min="2839" max="3072" width="8.25" style="34"/>
    <col min="3073" max="3073" width="1.125" style="34" customWidth="1"/>
    <col min="3074" max="3074" width="7" style="34" customWidth="1"/>
    <col min="3075" max="3075" width="19.5" style="34" customWidth="1"/>
    <col min="3076" max="3076" width="6.875" style="34" customWidth="1"/>
    <col min="3077" max="3077" width="10.375" style="34" customWidth="1"/>
    <col min="3078" max="3078" width="8.25" style="34"/>
    <col min="3079" max="3079" width="23.625" style="34" customWidth="1"/>
    <col min="3080" max="3080" width="10.125" style="34" customWidth="1"/>
    <col min="3081" max="3081" width="1.625" style="34" customWidth="1"/>
    <col min="3082" max="3085" width="7.25" style="34" customWidth="1"/>
    <col min="3086" max="3091" width="8.25" style="34"/>
    <col min="3092" max="3092" width="1.375" style="34" customWidth="1"/>
    <col min="3093" max="3093" width="10.375" style="34" customWidth="1"/>
    <col min="3094" max="3094" width="9.625" style="34" customWidth="1"/>
    <col min="3095" max="3328" width="8.25" style="34"/>
    <col min="3329" max="3329" width="1.125" style="34" customWidth="1"/>
    <col min="3330" max="3330" width="7" style="34" customWidth="1"/>
    <col min="3331" max="3331" width="19.5" style="34" customWidth="1"/>
    <col min="3332" max="3332" width="6.875" style="34" customWidth="1"/>
    <col min="3333" max="3333" width="10.375" style="34" customWidth="1"/>
    <col min="3334" max="3334" width="8.25" style="34"/>
    <col min="3335" max="3335" width="23.625" style="34" customWidth="1"/>
    <col min="3336" max="3336" width="10.125" style="34" customWidth="1"/>
    <col min="3337" max="3337" width="1.625" style="34" customWidth="1"/>
    <col min="3338" max="3341" width="7.25" style="34" customWidth="1"/>
    <col min="3342" max="3347" width="8.25" style="34"/>
    <col min="3348" max="3348" width="1.375" style="34" customWidth="1"/>
    <col min="3349" max="3349" width="10.375" style="34" customWidth="1"/>
    <col min="3350" max="3350" width="9.625" style="34" customWidth="1"/>
    <col min="3351" max="3584" width="8.25" style="34"/>
    <col min="3585" max="3585" width="1.125" style="34" customWidth="1"/>
    <col min="3586" max="3586" width="7" style="34" customWidth="1"/>
    <col min="3587" max="3587" width="19.5" style="34" customWidth="1"/>
    <col min="3588" max="3588" width="6.875" style="34" customWidth="1"/>
    <col min="3589" max="3589" width="10.375" style="34" customWidth="1"/>
    <col min="3590" max="3590" width="8.25" style="34"/>
    <col min="3591" max="3591" width="23.625" style="34" customWidth="1"/>
    <col min="3592" max="3592" width="10.125" style="34" customWidth="1"/>
    <col min="3593" max="3593" width="1.625" style="34" customWidth="1"/>
    <col min="3594" max="3597" width="7.25" style="34" customWidth="1"/>
    <col min="3598" max="3603" width="8.25" style="34"/>
    <col min="3604" max="3604" width="1.375" style="34" customWidth="1"/>
    <col min="3605" max="3605" width="10.375" style="34" customWidth="1"/>
    <col min="3606" max="3606" width="9.625" style="34" customWidth="1"/>
    <col min="3607" max="3840" width="8.25" style="34"/>
    <col min="3841" max="3841" width="1.125" style="34" customWidth="1"/>
    <col min="3842" max="3842" width="7" style="34" customWidth="1"/>
    <col min="3843" max="3843" width="19.5" style="34" customWidth="1"/>
    <col min="3844" max="3844" width="6.875" style="34" customWidth="1"/>
    <col min="3845" max="3845" width="10.375" style="34" customWidth="1"/>
    <col min="3846" max="3846" width="8.25" style="34"/>
    <col min="3847" max="3847" width="23.625" style="34" customWidth="1"/>
    <col min="3848" max="3848" width="10.125" style="34" customWidth="1"/>
    <col min="3849" max="3849" width="1.625" style="34" customWidth="1"/>
    <col min="3850" max="3853" width="7.25" style="34" customWidth="1"/>
    <col min="3854" max="3859" width="8.25" style="34"/>
    <col min="3860" max="3860" width="1.375" style="34" customWidth="1"/>
    <col min="3861" max="3861" width="10.375" style="34" customWidth="1"/>
    <col min="3862" max="3862" width="9.625" style="34" customWidth="1"/>
    <col min="3863" max="4096" width="8.25" style="34"/>
    <col min="4097" max="4097" width="1.125" style="34" customWidth="1"/>
    <col min="4098" max="4098" width="7" style="34" customWidth="1"/>
    <col min="4099" max="4099" width="19.5" style="34" customWidth="1"/>
    <col min="4100" max="4100" width="6.875" style="34" customWidth="1"/>
    <col min="4101" max="4101" width="10.375" style="34" customWidth="1"/>
    <col min="4102" max="4102" width="8.25" style="34"/>
    <col min="4103" max="4103" width="23.625" style="34" customWidth="1"/>
    <col min="4104" max="4104" width="10.125" style="34" customWidth="1"/>
    <col min="4105" max="4105" width="1.625" style="34" customWidth="1"/>
    <col min="4106" max="4109" width="7.25" style="34" customWidth="1"/>
    <col min="4110" max="4115" width="8.25" style="34"/>
    <col min="4116" max="4116" width="1.375" style="34" customWidth="1"/>
    <col min="4117" max="4117" width="10.375" style="34" customWidth="1"/>
    <col min="4118" max="4118" width="9.625" style="34" customWidth="1"/>
    <col min="4119" max="4352" width="8.25" style="34"/>
    <col min="4353" max="4353" width="1.125" style="34" customWidth="1"/>
    <col min="4354" max="4354" width="7" style="34" customWidth="1"/>
    <col min="4355" max="4355" width="19.5" style="34" customWidth="1"/>
    <col min="4356" max="4356" width="6.875" style="34" customWidth="1"/>
    <col min="4357" max="4357" width="10.375" style="34" customWidth="1"/>
    <col min="4358" max="4358" width="8.25" style="34"/>
    <col min="4359" max="4359" width="23.625" style="34" customWidth="1"/>
    <col min="4360" max="4360" width="10.125" style="34" customWidth="1"/>
    <col min="4361" max="4361" width="1.625" style="34" customWidth="1"/>
    <col min="4362" max="4365" width="7.25" style="34" customWidth="1"/>
    <col min="4366" max="4371" width="8.25" style="34"/>
    <col min="4372" max="4372" width="1.375" style="34" customWidth="1"/>
    <col min="4373" max="4373" width="10.375" style="34" customWidth="1"/>
    <col min="4374" max="4374" width="9.625" style="34" customWidth="1"/>
    <col min="4375" max="4608" width="8.25" style="34"/>
    <col min="4609" max="4609" width="1.125" style="34" customWidth="1"/>
    <col min="4610" max="4610" width="7" style="34" customWidth="1"/>
    <col min="4611" max="4611" width="19.5" style="34" customWidth="1"/>
    <col min="4612" max="4612" width="6.875" style="34" customWidth="1"/>
    <col min="4613" max="4613" width="10.375" style="34" customWidth="1"/>
    <col min="4614" max="4614" width="8.25" style="34"/>
    <col min="4615" max="4615" width="23.625" style="34" customWidth="1"/>
    <col min="4616" max="4616" width="10.125" style="34" customWidth="1"/>
    <col min="4617" max="4617" width="1.625" style="34" customWidth="1"/>
    <col min="4618" max="4621" width="7.25" style="34" customWidth="1"/>
    <col min="4622" max="4627" width="8.25" style="34"/>
    <col min="4628" max="4628" width="1.375" style="34" customWidth="1"/>
    <col min="4629" max="4629" width="10.375" style="34" customWidth="1"/>
    <col min="4630" max="4630" width="9.625" style="34" customWidth="1"/>
    <col min="4631" max="4864" width="8.25" style="34"/>
    <col min="4865" max="4865" width="1.125" style="34" customWidth="1"/>
    <col min="4866" max="4866" width="7" style="34" customWidth="1"/>
    <col min="4867" max="4867" width="19.5" style="34" customWidth="1"/>
    <col min="4868" max="4868" width="6.875" style="34" customWidth="1"/>
    <col min="4869" max="4869" width="10.375" style="34" customWidth="1"/>
    <col min="4870" max="4870" width="8.25" style="34"/>
    <col min="4871" max="4871" width="23.625" style="34" customWidth="1"/>
    <col min="4872" max="4872" width="10.125" style="34" customWidth="1"/>
    <col min="4873" max="4873" width="1.625" style="34" customWidth="1"/>
    <col min="4874" max="4877" width="7.25" style="34" customWidth="1"/>
    <col min="4878" max="4883" width="8.25" style="34"/>
    <col min="4884" max="4884" width="1.375" style="34" customWidth="1"/>
    <col min="4885" max="4885" width="10.375" style="34" customWidth="1"/>
    <col min="4886" max="4886" width="9.625" style="34" customWidth="1"/>
    <col min="4887" max="5120" width="8.25" style="34"/>
    <col min="5121" max="5121" width="1.125" style="34" customWidth="1"/>
    <col min="5122" max="5122" width="7" style="34" customWidth="1"/>
    <col min="5123" max="5123" width="19.5" style="34" customWidth="1"/>
    <col min="5124" max="5124" width="6.875" style="34" customWidth="1"/>
    <col min="5125" max="5125" width="10.375" style="34" customWidth="1"/>
    <col min="5126" max="5126" width="8.25" style="34"/>
    <col min="5127" max="5127" width="23.625" style="34" customWidth="1"/>
    <col min="5128" max="5128" width="10.125" style="34" customWidth="1"/>
    <col min="5129" max="5129" width="1.625" style="34" customWidth="1"/>
    <col min="5130" max="5133" width="7.25" style="34" customWidth="1"/>
    <col min="5134" max="5139" width="8.25" style="34"/>
    <col min="5140" max="5140" width="1.375" style="34" customWidth="1"/>
    <col min="5141" max="5141" width="10.375" style="34" customWidth="1"/>
    <col min="5142" max="5142" width="9.625" style="34" customWidth="1"/>
    <col min="5143" max="5376" width="8.25" style="34"/>
    <col min="5377" max="5377" width="1.125" style="34" customWidth="1"/>
    <col min="5378" max="5378" width="7" style="34" customWidth="1"/>
    <col min="5379" max="5379" width="19.5" style="34" customWidth="1"/>
    <col min="5380" max="5380" width="6.875" style="34" customWidth="1"/>
    <col min="5381" max="5381" width="10.375" style="34" customWidth="1"/>
    <col min="5382" max="5382" width="8.25" style="34"/>
    <col min="5383" max="5383" width="23.625" style="34" customWidth="1"/>
    <col min="5384" max="5384" width="10.125" style="34" customWidth="1"/>
    <col min="5385" max="5385" width="1.625" style="34" customWidth="1"/>
    <col min="5386" max="5389" width="7.25" style="34" customWidth="1"/>
    <col min="5390" max="5395" width="8.25" style="34"/>
    <col min="5396" max="5396" width="1.375" style="34" customWidth="1"/>
    <col min="5397" max="5397" width="10.375" style="34" customWidth="1"/>
    <col min="5398" max="5398" width="9.625" style="34" customWidth="1"/>
    <col min="5399" max="5632" width="8.25" style="34"/>
    <col min="5633" max="5633" width="1.125" style="34" customWidth="1"/>
    <col min="5634" max="5634" width="7" style="34" customWidth="1"/>
    <col min="5635" max="5635" width="19.5" style="34" customWidth="1"/>
    <col min="5636" max="5636" width="6.875" style="34" customWidth="1"/>
    <col min="5637" max="5637" width="10.375" style="34" customWidth="1"/>
    <col min="5638" max="5638" width="8.25" style="34"/>
    <col min="5639" max="5639" width="23.625" style="34" customWidth="1"/>
    <col min="5640" max="5640" width="10.125" style="34" customWidth="1"/>
    <col min="5641" max="5641" width="1.625" style="34" customWidth="1"/>
    <col min="5642" max="5645" width="7.25" style="34" customWidth="1"/>
    <col min="5646" max="5651" width="8.25" style="34"/>
    <col min="5652" max="5652" width="1.375" style="34" customWidth="1"/>
    <col min="5653" max="5653" width="10.375" style="34" customWidth="1"/>
    <col min="5654" max="5654" width="9.625" style="34" customWidth="1"/>
    <col min="5655" max="5888" width="8.25" style="34"/>
    <col min="5889" max="5889" width="1.125" style="34" customWidth="1"/>
    <col min="5890" max="5890" width="7" style="34" customWidth="1"/>
    <col min="5891" max="5891" width="19.5" style="34" customWidth="1"/>
    <col min="5892" max="5892" width="6.875" style="34" customWidth="1"/>
    <col min="5893" max="5893" width="10.375" style="34" customWidth="1"/>
    <col min="5894" max="5894" width="8.25" style="34"/>
    <col min="5895" max="5895" width="23.625" style="34" customWidth="1"/>
    <col min="5896" max="5896" width="10.125" style="34" customWidth="1"/>
    <col min="5897" max="5897" width="1.625" style="34" customWidth="1"/>
    <col min="5898" max="5901" width="7.25" style="34" customWidth="1"/>
    <col min="5902" max="5907" width="8.25" style="34"/>
    <col min="5908" max="5908" width="1.375" style="34" customWidth="1"/>
    <col min="5909" max="5909" width="10.375" style="34" customWidth="1"/>
    <col min="5910" max="5910" width="9.625" style="34" customWidth="1"/>
    <col min="5911" max="6144" width="8.25" style="34"/>
    <col min="6145" max="6145" width="1.125" style="34" customWidth="1"/>
    <col min="6146" max="6146" width="7" style="34" customWidth="1"/>
    <col min="6147" max="6147" width="19.5" style="34" customWidth="1"/>
    <col min="6148" max="6148" width="6.875" style="34" customWidth="1"/>
    <col min="6149" max="6149" width="10.375" style="34" customWidth="1"/>
    <col min="6150" max="6150" width="8.25" style="34"/>
    <col min="6151" max="6151" width="23.625" style="34" customWidth="1"/>
    <col min="6152" max="6152" width="10.125" style="34" customWidth="1"/>
    <col min="6153" max="6153" width="1.625" style="34" customWidth="1"/>
    <col min="6154" max="6157" width="7.25" style="34" customWidth="1"/>
    <col min="6158" max="6163" width="8.25" style="34"/>
    <col min="6164" max="6164" width="1.375" style="34" customWidth="1"/>
    <col min="6165" max="6165" width="10.375" style="34" customWidth="1"/>
    <col min="6166" max="6166" width="9.625" style="34" customWidth="1"/>
    <col min="6167" max="6400" width="8.25" style="34"/>
    <col min="6401" max="6401" width="1.125" style="34" customWidth="1"/>
    <col min="6402" max="6402" width="7" style="34" customWidth="1"/>
    <col min="6403" max="6403" width="19.5" style="34" customWidth="1"/>
    <col min="6404" max="6404" width="6.875" style="34" customWidth="1"/>
    <col min="6405" max="6405" width="10.375" style="34" customWidth="1"/>
    <col min="6406" max="6406" width="8.25" style="34"/>
    <col min="6407" max="6407" width="23.625" style="34" customWidth="1"/>
    <col min="6408" max="6408" width="10.125" style="34" customWidth="1"/>
    <col min="6409" max="6409" width="1.625" style="34" customWidth="1"/>
    <col min="6410" max="6413" width="7.25" style="34" customWidth="1"/>
    <col min="6414" max="6419" width="8.25" style="34"/>
    <col min="6420" max="6420" width="1.375" style="34" customWidth="1"/>
    <col min="6421" max="6421" width="10.375" style="34" customWidth="1"/>
    <col min="6422" max="6422" width="9.625" style="34" customWidth="1"/>
    <col min="6423" max="6656" width="8.25" style="34"/>
    <col min="6657" max="6657" width="1.125" style="34" customWidth="1"/>
    <col min="6658" max="6658" width="7" style="34" customWidth="1"/>
    <col min="6659" max="6659" width="19.5" style="34" customWidth="1"/>
    <col min="6660" max="6660" width="6.875" style="34" customWidth="1"/>
    <col min="6661" max="6661" width="10.375" style="34" customWidth="1"/>
    <col min="6662" max="6662" width="8.25" style="34"/>
    <col min="6663" max="6663" width="23.625" style="34" customWidth="1"/>
    <col min="6664" max="6664" width="10.125" style="34" customWidth="1"/>
    <col min="6665" max="6665" width="1.625" style="34" customWidth="1"/>
    <col min="6666" max="6669" width="7.25" style="34" customWidth="1"/>
    <col min="6670" max="6675" width="8.25" style="34"/>
    <col min="6676" max="6676" width="1.375" style="34" customWidth="1"/>
    <col min="6677" max="6677" width="10.375" style="34" customWidth="1"/>
    <col min="6678" max="6678" width="9.625" style="34" customWidth="1"/>
    <col min="6679" max="6912" width="8.25" style="34"/>
    <col min="6913" max="6913" width="1.125" style="34" customWidth="1"/>
    <col min="6914" max="6914" width="7" style="34" customWidth="1"/>
    <col min="6915" max="6915" width="19.5" style="34" customWidth="1"/>
    <col min="6916" max="6916" width="6.875" style="34" customWidth="1"/>
    <col min="6917" max="6917" width="10.375" style="34" customWidth="1"/>
    <col min="6918" max="6918" width="8.25" style="34"/>
    <col min="6919" max="6919" width="23.625" style="34" customWidth="1"/>
    <col min="6920" max="6920" width="10.125" style="34" customWidth="1"/>
    <col min="6921" max="6921" width="1.625" style="34" customWidth="1"/>
    <col min="6922" max="6925" width="7.25" style="34" customWidth="1"/>
    <col min="6926" max="6931" width="8.25" style="34"/>
    <col min="6932" max="6932" width="1.375" style="34" customWidth="1"/>
    <col min="6933" max="6933" width="10.375" style="34" customWidth="1"/>
    <col min="6934" max="6934" width="9.625" style="34" customWidth="1"/>
    <col min="6935" max="7168" width="8.25" style="34"/>
    <col min="7169" max="7169" width="1.125" style="34" customWidth="1"/>
    <col min="7170" max="7170" width="7" style="34" customWidth="1"/>
    <col min="7171" max="7171" width="19.5" style="34" customWidth="1"/>
    <col min="7172" max="7172" width="6.875" style="34" customWidth="1"/>
    <col min="7173" max="7173" width="10.375" style="34" customWidth="1"/>
    <col min="7174" max="7174" width="8.25" style="34"/>
    <col min="7175" max="7175" width="23.625" style="34" customWidth="1"/>
    <col min="7176" max="7176" width="10.125" style="34" customWidth="1"/>
    <col min="7177" max="7177" width="1.625" style="34" customWidth="1"/>
    <col min="7178" max="7181" width="7.25" style="34" customWidth="1"/>
    <col min="7182" max="7187" width="8.25" style="34"/>
    <col min="7188" max="7188" width="1.375" style="34" customWidth="1"/>
    <col min="7189" max="7189" width="10.375" style="34" customWidth="1"/>
    <col min="7190" max="7190" width="9.625" style="34" customWidth="1"/>
    <col min="7191" max="7424" width="8.25" style="34"/>
    <col min="7425" max="7425" width="1.125" style="34" customWidth="1"/>
    <col min="7426" max="7426" width="7" style="34" customWidth="1"/>
    <col min="7427" max="7427" width="19.5" style="34" customWidth="1"/>
    <col min="7428" max="7428" width="6.875" style="34" customWidth="1"/>
    <col min="7429" max="7429" width="10.375" style="34" customWidth="1"/>
    <col min="7430" max="7430" width="8.25" style="34"/>
    <col min="7431" max="7431" width="23.625" style="34" customWidth="1"/>
    <col min="7432" max="7432" width="10.125" style="34" customWidth="1"/>
    <col min="7433" max="7433" width="1.625" style="34" customWidth="1"/>
    <col min="7434" max="7437" width="7.25" style="34" customWidth="1"/>
    <col min="7438" max="7443" width="8.25" style="34"/>
    <col min="7444" max="7444" width="1.375" style="34" customWidth="1"/>
    <col min="7445" max="7445" width="10.375" style="34" customWidth="1"/>
    <col min="7446" max="7446" width="9.625" style="34" customWidth="1"/>
    <col min="7447" max="7680" width="8.25" style="34"/>
    <col min="7681" max="7681" width="1.125" style="34" customWidth="1"/>
    <col min="7682" max="7682" width="7" style="34" customWidth="1"/>
    <col min="7683" max="7683" width="19.5" style="34" customWidth="1"/>
    <col min="7684" max="7684" width="6.875" style="34" customWidth="1"/>
    <col min="7685" max="7685" width="10.375" style="34" customWidth="1"/>
    <col min="7686" max="7686" width="8.25" style="34"/>
    <col min="7687" max="7687" width="23.625" style="34" customWidth="1"/>
    <col min="7688" max="7688" width="10.125" style="34" customWidth="1"/>
    <col min="7689" max="7689" width="1.625" style="34" customWidth="1"/>
    <col min="7690" max="7693" width="7.25" style="34" customWidth="1"/>
    <col min="7694" max="7699" width="8.25" style="34"/>
    <col min="7700" max="7700" width="1.375" style="34" customWidth="1"/>
    <col min="7701" max="7701" width="10.375" style="34" customWidth="1"/>
    <col min="7702" max="7702" width="9.625" style="34" customWidth="1"/>
    <col min="7703" max="7936" width="8.25" style="34"/>
    <col min="7937" max="7937" width="1.125" style="34" customWidth="1"/>
    <col min="7938" max="7938" width="7" style="34" customWidth="1"/>
    <col min="7939" max="7939" width="19.5" style="34" customWidth="1"/>
    <col min="7940" max="7940" width="6.875" style="34" customWidth="1"/>
    <col min="7941" max="7941" width="10.375" style="34" customWidth="1"/>
    <col min="7942" max="7942" width="8.25" style="34"/>
    <col min="7943" max="7943" width="23.625" style="34" customWidth="1"/>
    <col min="7944" max="7944" width="10.125" style="34" customWidth="1"/>
    <col min="7945" max="7945" width="1.625" style="34" customWidth="1"/>
    <col min="7946" max="7949" width="7.25" style="34" customWidth="1"/>
    <col min="7950" max="7955" width="8.25" style="34"/>
    <col min="7956" max="7956" width="1.375" style="34" customWidth="1"/>
    <col min="7957" max="7957" width="10.375" style="34" customWidth="1"/>
    <col min="7958" max="7958" width="9.625" style="34" customWidth="1"/>
    <col min="7959" max="8192" width="8.25" style="34"/>
    <col min="8193" max="8193" width="1.125" style="34" customWidth="1"/>
    <col min="8194" max="8194" width="7" style="34" customWidth="1"/>
    <col min="8195" max="8195" width="19.5" style="34" customWidth="1"/>
    <col min="8196" max="8196" width="6.875" style="34" customWidth="1"/>
    <col min="8197" max="8197" width="10.375" style="34" customWidth="1"/>
    <col min="8198" max="8198" width="8.25" style="34"/>
    <col min="8199" max="8199" width="23.625" style="34" customWidth="1"/>
    <col min="8200" max="8200" width="10.125" style="34" customWidth="1"/>
    <col min="8201" max="8201" width="1.625" style="34" customWidth="1"/>
    <col min="8202" max="8205" width="7.25" style="34" customWidth="1"/>
    <col min="8206" max="8211" width="8.25" style="34"/>
    <col min="8212" max="8212" width="1.375" style="34" customWidth="1"/>
    <col min="8213" max="8213" width="10.375" style="34" customWidth="1"/>
    <col min="8214" max="8214" width="9.625" style="34" customWidth="1"/>
    <col min="8215" max="8448" width="8.25" style="34"/>
    <col min="8449" max="8449" width="1.125" style="34" customWidth="1"/>
    <col min="8450" max="8450" width="7" style="34" customWidth="1"/>
    <col min="8451" max="8451" width="19.5" style="34" customWidth="1"/>
    <col min="8452" max="8452" width="6.875" style="34" customWidth="1"/>
    <col min="8453" max="8453" width="10.375" style="34" customWidth="1"/>
    <col min="8454" max="8454" width="8.25" style="34"/>
    <col min="8455" max="8455" width="23.625" style="34" customWidth="1"/>
    <col min="8456" max="8456" width="10.125" style="34" customWidth="1"/>
    <col min="8457" max="8457" width="1.625" style="34" customWidth="1"/>
    <col min="8458" max="8461" width="7.25" style="34" customWidth="1"/>
    <col min="8462" max="8467" width="8.25" style="34"/>
    <col min="8468" max="8468" width="1.375" style="34" customWidth="1"/>
    <col min="8469" max="8469" width="10.375" style="34" customWidth="1"/>
    <col min="8470" max="8470" width="9.625" style="34" customWidth="1"/>
    <col min="8471" max="8704" width="8.25" style="34"/>
    <col min="8705" max="8705" width="1.125" style="34" customWidth="1"/>
    <col min="8706" max="8706" width="7" style="34" customWidth="1"/>
    <col min="8707" max="8707" width="19.5" style="34" customWidth="1"/>
    <col min="8708" max="8708" width="6.875" style="34" customWidth="1"/>
    <col min="8709" max="8709" width="10.375" style="34" customWidth="1"/>
    <col min="8710" max="8710" width="8.25" style="34"/>
    <col min="8711" max="8711" width="23.625" style="34" customWidth="1"/>
    <col min="8712" max="8712" width="10.125" style="34" customWidth="1"/>
    <col min="8713" max="8713" width="1.625" style="34" customWidth="1"/>
    <col min="8714" max="8717" width="7.25" style="34" customWidth="1"/>
    <col min="8718" max="8723" width="8.25" style="34"/>
    <col min="8724" max="8724" width="1.375" style="34" customWidth="1"/>
    <col min="8725" max="8725" width="10.375" style="34" customWidth="1"/>
    <col min="8726" max="8726" width="9.625" style="34" customWidth="1"/>
    <col min="8727" max="8960" width="8.25" style="34"/>
    <col min="8961" max="8961" width="1.125" style="34" customWidth="1"/>
    <col min="8962" max="8962" width="7" style="34" customWidth="1"/>
    <col min="8963" max="8963" width="19.5" style="34" customWidth="1"/>
    <col min="8964" max="8964" width="6.875" style="34" customWidth="1"/>
    <col min="8965" max="8965" width="10.375" style="34" customWidth="1"/>
    <col min="8966" max="8966" width="8.25" style="34"/>
    <col min="8967" max="8967" width="23.625" style="34" customWidth="1"/>
    <col min="8968" max="8968" width="10.125" style="34" customWidth="1"/>
    <col min="8969" max="8969" width="1.625" style="34" customWidth="1"/>
    <col min="8970" max="8973" width="7.25" style="34" customWidth="1"/>
    <col min="8974" max="8979" width="8.25" style="34"/>
    <col min="8980" max="8980" width="1.375" style="34" customWidth="1"/>
    <col min="8981" max="8981" width="10.375" style="34" customWidth="1"/>
    <col min="8982" max="8982" width="9.625" style="34" customWidth="1"/>
    <col min="8983" max="9216" width="8.25" style="34"/>
    <col min="9217" max="9217" width="1.125" style="34" customWidth="1"/>
    <col min="9218" max="9218" width="7" style="34" customWidth="1"/>
    <col min="9219" max="9219" width="19.5" style="34" customWidth="1"/>
    <col min="9220" max="9220" width="6.875" style="34" customWidth="1"/>
    <col min="9221" max="9221" width="10.375" style="34" customWidth="1"/>
    <col min="9222" max="9222" width="8.25" style="34"/>
    <col min="9223" max="9223" width="23.625" style="34" customWidth="1"/>
    <col min="9224" max="9224" width="10.125" style="34" customWidth="1"/>
    <col min="9225" max="9225" width="1.625" style="34" customWidth="1"/>
    <col min="9226" max="9229" width="7.25" style="34" customWidth="1"/>
    <col min="9230" max="9235" width="8.25" style="34"/>
    <col min="9236" max="9236" width="1.375" style="34" customWidth="1"/>
    <col min="9237" max="9237" width="10.375" style="34" customWidth="1"/>
    <col min="9238" max="9238" width="9.625" style="34" customWidth="1"/>
    <col min="9239" max="9472" width="8.25" style="34"/>
    <col min="9473" max="9473" width="1.125" style="34" customWidth="1"/>
    <col min="9474" max="9474" width="7" style="34" customWidth="1"/>
    <col min="9475" max="9475" width="19.5" style="34" customWidth="1"/>
    <col min="9476" max="9476" width="6.875" style="34" customWidth="1"/>
    <col min="9477" max="9477" width="10.375" style="34" customWidth="1"/>
    <col min="9478" max="9478" width="8.25" style="34"/>
    <col min="9479" max="9479" width="23.625" style="34" customWidth="1"/>
    <col min="9480" max="9480" width="10.125" style="34" customWidth="1"/>
    <col min="9481" max="9481" width="1.625" style="34" customWidth="1"/>
    <col min="9482" max="9485" width="7.25" style="34" customWidth="1"/>
    <col min="9486" max="9491" width="8.25" style="34"/>
    <col min="9492" max="9492" width="1.375" style="34" customWidth="1"/>
    <col min="9493" max="9493" width="10.375" style="34" customWidth="1"/>
    <col min="9494" max="9494" width="9.625" style="34" customWidth="1"/>
    <col min="9495" max="9728" width="8.25" style="34"/>
    <col min="9729" max="9729" width="1.125" style="34" customWidth="1"/>
    <col min="9730" max="9730" width="7" style="34" customWidth="1"/>
    <col min="9731" max="9731" width="19.5" style="34" customWidth="1"/>
    <col min="9732" max="9732" width="6.875" style="34" customWidth="1"/>
    <col min="9733" max="9733" width="10.375" style="34" customWidth="1"/>
    <col min="9734" max="9734" width="8.25" style="34"/>
    <col min="9735" max="9735" width="23.625" style="34" customWidth="1"/>
    <col min="9736" max="9736" width="10.125" style="34" customWidth="1"/>
    <col min="9737" max="9737" width="1.625" style="34" customWidth="1"/>
    <col min="9738" max="9741" width="7.25" style="34" customWidth="1"/>
    <col min="9742" max="9747" width="8.25" style="34"/>
    <col min="9748" max="9748" width="1.375" style="34" customWidth="1"/>
    <col min="9749" max="9749" width="10.375" style="34" customWidth="1"/>
    <col min="9750" max="9750" width="9.625" style="34" customWidth="1"/>
    <col min="9751" max="9984" width="8.25" style="34"/>
    <col min="9985" max="9985" width="1.125" style="34" customWidth="1"/>
    <col min="9986" max="9986" width="7" style="34" customWidth="1"/>
    <col min="9987" max="9987" width="19.5" style="34" customWidth="1"/>
    <col min="9988" max="9988" width="6.875" style="34" customWidth="1"/>
    <col min="9989" max="9989" width="10.375" style="34" customWidth="1"/>
    <col min="9990" max="9990" width="8.25" style="34"/>
    <col min="9991" max="9991" width="23.625" style="34" customWidth="1"/>
    <col min="9992" max="9992" width="10.125" style="34" customWidth="1"/>
    <col min="9993" max="9993" width="1.625" style="34" customWidth="1"/>
    <col min="9994" max="9997" width="7.25" style="34" customWidth="1"/>
    <col min="9998" max="10003" width="8.25" style="34"/>
    <col min="10004" max="10004" width="1.375" style="34" customWidth="1"/>
    <col min="10005" max="10005" width="10.375" style="34" customWidth="1"/>
    <col min="10006" max="10006" width="9.625" style="34" customWidth="1"/>
    <col min="10007" max="10240" width="8.25" style="34"/>
    <col min="10241" max="10241" width="1.125" style="34" customWidth="1"/>
    <col min="10242" max="10242" width="7" style="34" customWidth="1"/>
    <col min="10243" max="10243" width="19.5" style="34" customWidth="1"/>
    <col min="10244" max="10244" width="6.875" style="34" customWidth="1"/>
    <col min="10245" max="10245" width="10.375" style="34" customWidth="1"/>
    <col min="10246" max="10246" width="8.25" style="34"/>
    <col min="10247" max="10247" width="23.625" style="34" customWidth="1"/>
    <col min="10248" max="10248" width="10.125" style="34" customWidth="1"/>
    <col min="10249" max="10249" width="1.625" style="34" customWidth="1"/>
    <col min="10250" max="10253" width="7.25" style="34" customWidth="1"/>
    <col min="10254" max="10259" width="8.25" style="34"/>
    <col min="10260" max="10260" width="1.375" style="34" customWidth="1"/>
    <col min="10261" max="10261" width="10.375" style="34" customWidth="1"/>
    <col min="10262" max="10262" width="9.625" style="34" customWidth="1"/>
    <col min="10263" max="10496" width="8.25" style="34"/>
    <col min="10497" max="10497" width="1.125" style="34" customWidth="1"/>
    <col min="10498" max="10498" width="7" style="34" customWidth="1"/>
    <col min="10499" max="10499" width="19.5" style="34" customWidth="1"/>
    <col min="10500" max="10500" width="6.875" style="34" customWidth="1"/>
    <col min="10501" max="10501" width="10.375" style="34" customWidth="1"/>
    <col min="10502" max="10502" width="8.25" style="34"/>
    <col min="10503" max="10503" width="23.625" style="34" customWidth="1"/>
    <col min="10504" max="10504" width="10.125" style="34" customWidth="1"/>
    <col min="10505" max="10505" width="1.625" style="34" customWidth="1"/>
    <col min="10506" max="10509" width="7.25" style="34" customWidth="1"/>
    <col min="10510" max="10515" width="8.25" style="34"/>
    <col min="10516" max="10516" width="1.375" style="34" customWidth="1"/>
    <col min="10517" max="10517" width="10.375" style="34" customWidth="1"/>
    <col min="10518" max="10518" width="9.625" style="34" customWidth="1"/>
    <col min="10519" max="10752" width="8.25" style="34"/>
    <col min="10753" max="10753" width="1.125" style="34" customWidth="1"/>
    <col min="10754" max="10754" width="7" style="34" customWidth="1"/>
    <col min="10755" max="10755" width="19.5" style="34" customWidth="1"/>
    <col min="10756" max="10756" width="6.875" style="34" customWidth="1"/>
    <col min="10757" max="10757" width="10.375" style="34" customWidth="1"/>
    <col min="10758" max="10758" width="8.25" style="34"/>
    <col min="10759" max="10759" width="23.625" style="34" customWidth="1"/>
    <col min="10760" max="10760" width="10.125" style="34" customWidth="1"/>
    <col min="10761" max="10761" width="1.625" style="34" customWidth="1"/>
    <col min="10762" max="10765" width="7.25" style="34" customWidth="1"/>
    <col min="10766" max="10771" width="8.25" style="34"/>
    <col min="10772" max="10772" width="1.375" style="34" customWidth="1"/>
    <col min="10773" max="10773" width="10.375" style="34" customWidth="1"/>
    <col min="10774" max="10774" width="9.625" style="34" customWidth="1"/>
    <col min="10775" max="11008" width="8.25" style="34"/>
    <col min="11009" max="11009" width="1.125" style="34" customWidth="1"/>
    <col min="11010" max="11010" width="7" style="34" customWidth="1"/>
    <col min="11011" max="11011" width="19.5" style="34" customWidth="1"/>
    <col min="11012" max="11012" width="6.875" style="34" customWidth="1"/>
    <col min="11013" max="11013" width="10.375" style="34" customWidth="1"/>
    <col min="11014" max="11014" width="8.25" style="34"/>
    <col min="11015" max="11015" width="23.625" style="34" customWidth="1"/>
    <col min="11016" max="11016" width="10.125" style="34" customWidth="1"/>
    <col min="11017" max="11017" width="1.625" style="34" customWidth="1"/>
    <col min="11018" max="11021" width="7.25" style="34" customWidth="1"/>
    <col min="11022" max="11027" width="8.25" style="34"/>
    <col min="11028" max="11028" width="1.375" style="34" customWidth="1"/>
    <col min="11029" max="11029" width="10.375" style="34" customWidth="1"/>
    <col min="11030" max="11030" width="9.625" style="34" customWidth="1"/>
    <col min="11031" max="11264" width="8.25" style="34"/>
    <col min="11265" max="11265" width="1.125" style="34" customWidth="1"/>
    <col min="11266" max="11266" width="7" style="34" customWidth="1"/>
    <col min="11267" max="11267" width="19.5" style="34" customWidth="1"/>
    <col min="11268" max="11268" width="6.875" style="34" customWidth="1"/>
    <col min="11269" max="11269" width="10.375" style="34" customWidth="1"/>
    <col min="11270" max="11270" width="8.25" style="34"/>
    <col min="11271" max="11271" width="23.625" style="34" customWidth="1"/>
    <col min="11272" max="11272" width="10.125" style="34" customWidth="1"/>
    <col min="11273" max="11273" width="1.625" style="34" customWidth="1"/>
    <col min="11274" max="11277" width="7.25" style="34" customWidth="1"/>
    <col min="11278" max="11283" width="8.25" style="34"/>
    <col min="11284" max="11284" width="1.375" style="34" customWidth="1"/>
    <col min="11285" max="11285" width="10.375" style="34" customWidth="1"/>
    <col min="11286" max="11286" width="9.625" style="34" customWidth="1"/>
    <col min="11287" max="11520" width="8.25" style="34"/>
    <col min="11521" max="11521" width="1.125" style="34" customWidth="1"/>
    <col min="11522" max="11522" width="7" style="34" customWidth="1"/>
    <col min="11523" max="11523" width="19.5" style="34" customWidth="1"/>
    <col min="11524" max="11524" width="6.875" style="34" customWidth="1"/>
    <col min="11525" max="11525" width="10.375" style="34" customWidth="1"/>
    <col min="11526" max="11526" width="8.25" style="34"/>
    <col min="11527" max="11527" width="23.625" style="34" customWidth="1"/>
    <col min="11528" max="11528" width="10.125" style="34" customWidth="1"/>
    <col min="11529" max="11529" width="1.625" style="34" customWidth="1"/>
    <col min="11530" max="11533" width="7.25" style="34" customWidth="1"/>
    <col min="11534" max="11539" width="8.25" style="34"/>
    <col min="11540" max="11540" width="1.375" style="34" customWidth="1"/>
    <col min="11541" max="11541" width="10.375" style="34" customWidth="1"/>
    <col min="11542" max="11542" width="9.625" style="34" customWidth="1"/>
    <col min="11543" max="11776" width="8.25" style="34"/>
    <col min="11777" max="11777" width="1.125" style="34" customWidth="1"/>
    <col min="11778" max="11778" width="7" style="34" customWidth="1"/>
    <col min="11779" max="11779" width="19.5" style="34" customWidth="1"/>
    <col min="11780" max="11780" width="6.875" style="34" customWidth="1"/>
    <col min="11781" max="11781" width="10.375" style="34" customWidth="1"/>
    <col min="11782" max="11782" width="8.25" style="34"/>
    <col min="11783" max="11783" width="23.625" style="34" customWidth="1"/>
    <col min="11784" max="11784" width="10.125" style="34" customWidth="1"/>
    <col min="11785" max="11785" width="1.625" style="34" customWidth="1"/>
    <col min="11786" max="11789" width="7.25" style="34" customWidth="1"/>
    <col min="11790" max="11795" width="8.25" style="34"/>
    <col min="11796" max="11796" width="1.375" style="34" customWidth="1"/>
    <col min="11797" max="11797" width="10.375" style="34" customWidth="1"/>
    <col min="11798" max="11798" width="9.625" style="34" customWidth="1"/>
    <col min="11799" max="12032" width="8.25" style="34"/>
    <col min="12033" max="12033" width="1.125" style="34" customWidth="1"/>
    <col min="12034" max="12034" width="7" style="34" customWidth="1"/>
    <col min="12035" max="12035" width="19.5" style="34" customWidth="1"/>
    <col min="12036" max="12036" width="6.875" style="34" customWidth="1"/>
    <col min="12037" max="12037" width="10.375" style="34" customWidth="1"/>
    <col min="12038" max="12038" width="8.25" style="34"/>
    <col min="12039" max="12039" width="23.625" style="34" customWidth="1"/>
    <col min="12040" max="12040" width="10.125" style="34" customWidth="1"/>
    <col min="12041" max="12041" width="1.625" style="34" customWidth="1"/>
    <col min="12042" max="12045" width="7.25" style="34" customWidth="1"/>
    <col min="12046" max="12051" width="8.25" style="34"/>
    <col min="12052" max="12052" width="1.375" style="34" customWidth="1"/>
    <col min="12053" max="12053" width="10.375" style="34" customWidth="1"/>
    <col min="12054" max="12054" width="9.625" style="34" customWidth="1"/>
    <col min="12055" max="12288" width="8.25" style="34"/>
    <col min="12289" max="12289" width="1.125" style="34" customWidth="1"/>
    <col min="12290" max="12290" width="7" style="34" customWidth="1"/>
    <col min="12291" max="12291" width="19.5" style="34" customWidth="1"/>
    <col min="12292" max="12292" width="6.875" style="34" customWidth="1"/>
    <col min="12293" max="12293" width="10.375" style="34" customWidth="1"/>
    <col min="12294" max="12294" width="8.25" style="34"/>
    <col min="12295" max="12295" width="23.625" style="34" customWidth="1"/>
    <col min="12296" max="12296" width="10.125" style="34" customWidth="1"/>
    <col min="12297" max="12297" width="1.625" style="34" customWidth="1"/>
    <col min="12298" max="12301" width="7.25" style="34" customWidth="1"/>
    <col min="12302" max="12307" width="8.25" style="34"/>
    <col min="12308" max="12308" width="1.375" style="34" customWidth="1"/>
    <col min="12309" max="12309" width="10.375" style="34" customWidth="1"/>
    <col min="12310" max="12310" width="9.625" style="34" customWidth="1"/>
    <col min="12311" max="12544" width="8.25" style="34"/>
    <col min="12545" max="12545" width="1.125" style="34" customWidth="1"/>
    <col min="12546" max="12546" width="7" style="34" customWidth="1"/>
    <col min="12547" max="12547" width="19.5" style="34" customWidth="1"/>
    <col min="12548" max="12548" width="6.875" style="34" customWidth="1"/>
    <col min="12549" max="12549" width="10.375" style="34" customWidth="1"/>
    <col min="12550" max="12550" width="8.25" style="34"/>
    <col min="12551" max="12551" width="23.625" style="34" customWidth="1"/>
    <col min="12552" max="12552" width="10.125" style="34" customWidth="1"/>
    <col min="12553" max="12553" width="1.625" style="34" customWidth="1"/>
    <col min="12554" max="12557" width="7.25" style="34" customWidth="1"/>
    <col min="12558" max="12563" width="8.25" style="34"/>
    <col min="12564" max="12564" width="1.375" style="34" customWidth="1"/>
    <col min="12565" max="12565" width="10.375" style="34" customWidth="1"/>
    <col min="12566" max="12566" width="9.625" style="34" customWidth="1"/>
    <col min="12567" max="12800" width="8.25" style="34"/>
    <col min="12801" max="12801" width="1.125" style="34" customWidth="1"/>
    <col min="12802" max="12802" width="7" style="34" customWidth="1"/>
    <col min="12803" max="12803" width="19.5" style="34" customWidth="1"/>
    <col min="12804" max="12804" width="6.875" style="34" customWidth="1"/>
    <col min="12805" max="12805" width="10.375" style="34" customWidth="1"/>
    <col min="12806" max="12806" width="8.25" style="34"/>
    <col min="12807" max="12807" width="23.625" style="34" customWidth="1"/>
    <col min="12808" max="12808" width="10.125" style="34" customWidth="1"/>
    <col min="12809" max="12809" width="1.625" style="34" customWidth="1"/>
    <col min="12810" max="12813" width="7.25" style="34" customWidth="1"/>
    <col min="12814" max="12819" width="8.25" style="34"/>
    <col min="12820" max="12820" width="1.375" style="34" customWidth="1"/>
    <col min="12821" max="12821" width="10.375" style="34" customWidth="1"/>
    <col min="12822" max="12822" width="9.625" style="34" customWidth="1"/>
    <col min="12823" max="13056" width="8.25" style="34"/>
    <col min="13057" max="13057" width="1.125" style="34" customWidth="1"/>
    <col min="13058" max="13058" width="7" style="34" customWidth="1"/>
    <col min="13059" max="13059" width="19.5" style="34" customWidth="1"/>
    <col min="13060" max="13060" width="6.875" style="34" customWidth="1"/>
    <col min="13061" max="13061" width="10.375" style="34" customWidth="1"/>
    <col min="13062" max="13062" width="8.25" style="34"/>
    <col min="13063" max="13063" width="23.625" style="34" customWidth="1"/>
    <col min="13064" max="13064" width="10.125" style="34" customWidth="1"/>
    <col min="13065" max="13065" width="1.625" style="34" customWidth="1"/>
    <col min="13066" max="13069" width="7.25" style="34" customWidth="1"/>
    <col min="13070" max="13075" width="8.25" style="34"/>
    <col min="13076" max="13076" width="1.375" style="34" customWidth="1"/>
    <col min="13077" max="13077" width="10.375" style="34" customWidth="1"/>
    <col min="13078" max="13078" width="9.625" style="34" customWidth="1"/>
    <col min="13079" max="13312" width="8.25" style="34"/>
    <col min="13313" max="13313" width="1.125" style="34" customWidth="1"/>
    <col min="13314" max="13314" width="7" style="34" customWidth="1"/>
    <col min="13315" max="13315" width="19.5" style="34" customWidth="1"/>
    <col min="13316" max="13316" width="6.875" style="34" customWidth="1"/>
    <col min="13317" max="13317" width="10.375" style="34" customWidth="1"/>
    <col min="13318" max="13318" width="8.25" style="34"/>
    <col min="13319" max="13319" width="23.625" style="34" customWidth="1"/>
    <col min="13320" max="13320" width="10.125" style="34" customWidth="1"/>
    <col min="13321" max="13321" width="1.625" style="34" customWidth="1"/>
    <col min="13322" max="13325" width="7.25" style="34" customWidth="1"/>
    <col min="13326" max="13331" width="8.25" style="34"/>
    <col min="13332" max="13332" width="1.375" style="34" customWidth="1"/>
    <col min="13333" max="13333" width="10.375" style="34" customWidth="1"/>
    <col min="13334" max="13334" width="9.625" style="34" customWidth="1"/>
    <col min="13335" max="13568" width="8.25" style="34"/>
    <col min="13569" max="13569" width="1.125" style="34" customWidth="1"/>
    <col min="13570" max="13570" width="7" style="34" customWidth="1"/>
    <col min="13571" max="13571" width="19.5" style="34" customWidth="1"/>
    <col min="13572" max="13572" width="6.875" style="34" customWidth="1"/>
    <col min="13573" max="13573" width="10.375" style="34" customWidth="1"/>
    <col min="13574" max="13574" width="8.25" style="34"/>
    <col min="13575" max="13575" width="23.625" style="34" customWidth="1"/>
    <col min="13576" max="13576" width="10.125" style="34" customWidth="1"/>
    <col min="13577" max="13577" width="1.625" style="34" customWidth="1"/>
    <col min="13578" max="13581" width="7.25" style="34" customWidth="1"/>
    <col min="13582" max="13587" width="8.25" style="34"/>
    <col min="13588" max="13588" width="1.375" style="34" customWidth="1"/>
    <col min="13589" max="13589" width="10.375" style="34" customWidth="1"/>
    <col min="13590" max="13590" width="9.625" style="34" customWidth="1"/>
    <col min="13591" max="13824" width="8.25" style="34"/>
    <col min="13825" max="13825" width="1.125" style="34" customWidth="1"/>
    <col min="13826" max="13826" width="7" style="34" customWidth="1"/>
    <col min="13827" max="13827" width="19.5" style="34" customWidth="1"/>
    <col min="13828" max="13828" width="6.875" style="34" customWidth="1"/>
    <col min="13829" max="13829" width="10.375" style="34" customWidth="1"/>
    <col min="13830" max="13830" width="8.25" style="34"/>
    <col min="13831" max="13831" width="23.625" style="34" customWidth="1"/>
    <col min="13832" max="13832" width="10.125" style="34" customWidth="1"/>
    <col min="13833" max="13833" width="1.625" style="34" customWidth="1"/>
    <col min="13834" max="13837" width="7.25" style="34" customWidth="1"/>
    <col min="13838" max="13843" width="8.25" style="34"/>
    <col min="13844" max="13844" width="1.375" style="34" customWidth="1"/>
    <col min="13845" max="13845" width="10.375" style="34" customWidth="1"/>
    <col min="13846" max="13846" width="9.625" style="34" customWidth="1"/>
    <col min="13847" max="14080" width="8.25" style="34"/>
    <col min="14081" max="14081" width="1.125" style="34" customWidth="1"/>
    <col min="14082" max="14082" width="7" style="34" customWidth="1"/>
    <col min="14083" max="14083" width="19.5" style="34" customWidth="1"/>
    <col min="14084" max="14084" width="6.875" style="34" customWidth="1"/>
    <col min="14085" max="14085" width="10.375" style="34" customWidth="1"/>
    <col min="14086" max="14086" width="8.25" style="34"/>
    <col min="14087" max="14087" width="23.625" style="34" customWidth="1"/>
    <col min="14088" max="14088" width="10.125" style="34" customWidth="1"/>
    <col min="14089" max="14089" width="1.625" style="34" customWidth="1"/>
    <col min="14090" max="14093" width="7.25" style="34" customWidth="1"/>
    <col min="14094" max="14099" width="8.25" style="34"/>
    <col min="14100" max="14100" width="1.375" style="34" customWidth="1"/>
    <col min="14101" max="14101" width="10.375" style="34" customWidth="1"/>
    <col min="14102" max="14102" width="9.625" style="34" customWidth="1"/>
    <col min="14103" max="14336" width="8.25" style="34"/>
    <col min="14337" max="14337" width="1.125" style="34" customWidth="1"/>
    <col min="14338" max="14338" width="7" style="34" customWidth="1"/>
    <col min="14339" max="14339" width="19.5" style="34" customWidth="1"/>
    <col min="14340" max="14340" width="6.875" style="34" customWidth="1"/>
    <col min="14341" max="14341" width="10.375" style="34" customWidth="1"/>
    <col min="14342" max="14342" width="8.25" style="34"/>
    <col min="14343" max="14343" width="23.625" style="34" customWidth="1"/>
    <col min="14344" max="14344" width="10.125" style="34" customWidth="1"/>
    <col min="14345" max="14345" width="1.625" style="34" customWidth="1"/>
    <col min="14346" max="14349" width="7.25" style="34" customWidth="1"/>
    <col min="14350" max="14355" width="8.25" style="34"/>
    <col min="14356" max="14356" width="1.375" style="34" customWidth="1"/>
    <col min="14357" max="14357" width="10.375" style="34" customWidth="1"/>
    <col min="14358" max="14358" width="9.625" style="34" customWidth="1"/>
    <col min="14359" max="14592" width="8.25" style="34"/>
    <col min="14593" max="14593" width="1.125" style="34" customWidth="1"/>
    <col min="14594" max="14594" width="7" style="34" customWidth="1"/>
    <col min="14595" max="14595" width="19.5" style="34" customWidth="1"/>
    <col min="14596" max="14596" width="6.875" style="34" customWidth="1"/>
    <col min="14597" max="14597" width="10.375" style="34" customWidth="1"/>
    <col min="14598" max="14598" width="8.25" style="34"/>
    <col min="14599" max="14599" width="23.625" style="34" customWidth="1"/>
    <col min="14600" max="14600" width="10.125" style="34" customWidth="1"/>
    <col min="14601" max="14601" width="1.625" style="34" customWidth="1"/>
    <col min="14602" max="14605" width="7.25" style="34" customWidth="1"/>
    <col min="14606" max="14611" width="8.25" style="34"/>
    <col min="14612" max="14612" width="1.375" style="34" customWidth="1"/>
    <col min="14613" max="14613" width="10.375" style="34" customWidth="1"/>
    <col min="14614" max="14614" width="9.625" style="34" customWidth="1"/>
    <col min="14615" max="14848" width="8.25" style="34"/>
    <col min="14849" max="14849" width="1.125" style="34" customWidth="1"/>
    <col min="14850" max="14850" width="7" style="34" customWidth="1"/>
    <col min="14851" max="14851" width="19.5" style="34" customWidth="1"/>
    <col min="14852" max="14852" width="6.875" style="34" customWidth="1"/>
    <col min="14853" max="14853" width="10.375" style="34" customWidth="1"/>
    <col min="14854" max="14854" width="8.25" style="34"/>
    <col min="14855" max="14855" width="23.625" style="34" customWidth="1"/>
    <col min="14856" max="14856" width="10.125" style="34" customWidth="1"/>
    <col min="14857" max="14857" width="1.625" style="34" customWidth="1"/>
    <col min="14858" max="14861" width="7.25" style="34" customWidth="1"/>
    <col min="14862" max="14867" width="8.25" style="34"/>
    <col min="14868" max="14868" width="1.375" style="34" customWidth="1"/>
    <col min="14869" max="14869" width="10.375" style="34" customWidth="1"/>
    <col min="14870" max="14870" width="9.625" style="34" customWidth="1"/>
    <col min="14871" max="15104" width="8.25" style="34"/>
    <col min="15105" max="15105" width="1.125" style="34" customWidth="1"/>
    <col min="15106" max="15106" width="7" style="34" customWidth="1"/>
    <col min="15107" max="15107" width="19.5" style="34" customWidth="1"/>
    <col min="15108" max="15108" width="6.875" style="34" customWidth="1"/>
    <col min="15109" max="15109" width="10.375" style="34" customWidth="1"/>
    <col min="15110" max="15110" width="8.25" style="34"/>
    <col min="15111" max="15111" width="23.625" style="34" customWidth="1"/>
    <col min="15112" max="15112" width="10.125" style="34" customWidth="1"/>
    <col min="15113" max="15113" width="1.625" style="34" customWidth="1"/>
    <col min="15114" max="15117" width="7.25" style="34" customWidth="1"/>
    <col min="15118" max="15123" width="8.25" style="34"/>
    <col min="15124" max="15124" width="1.375" style="34" customWidth="1"/>
    <col min="15125" max="15125" width="10.375" style="34" customWidth="1"/>
    <col min="15126" max="15126" width="9.625" style="34" customWidth="1"/>
    <col min="15127" max="15360" width="8.25" style="34"/>
    <col min="15361" max="15361" width="1.125" style="34" customWidth="1"/>
    <col min="15362" max="15362" width="7" style="34" customWidth="1"/>
    <col min="15363" max="15363" width="19.5" style="34" customWidth="1"/>
    <col min="15364" max="15364" width="6.875" style="34" customWidth="1"/>
    <col min="15365" max="15365" width="10.375" style="34" customWidth="1"/>
    <col min="15366" max="15366" width="8.25" style="34"/>
    <col min="15367" max="15367" width="23.625" style="34" customWidth="1"/>
    <col min="15368" max="15368" width="10.125" style="34" customWidth="1"/>
    <col min="15369" max="15369" width="1.625" style="34" customWidth="1"/>
    <col min="15370" max="15373" width="7.25" style="34" customWidth="1"/>
    <col min="15374" max="15379" width="8.25" style="34"/>
    <col min="15380" max="15380" width="1.375" style="34" customWidth="1"/>
    <col min="15381" max="15381" width="10.375" style="34" customWidth="1"/>
    <col min="15382" max="15382" width="9.625" style="34" customWidth="1"/>
    <col min="15383" max="15616" width="8.25" style="34"/>
    <col min="15617" max="15617" width="1.125" style="34" customWidth="1"/>
    <col min="15618" max="15618" width="7" style="34" customWidth="1"/>
    <col min="15619" max="15619" width="19.5" style="34" customWidth="1"/>
    <col min="15620" max="15620" width="6.875" style="34" customWidth="1"/>
    <col min="15621" max="15621" width="10.375" style="34" customWidth="1"/>
    <col min="15622" max="15622" width="8.25" style="34"/>
    <col min="15623" max="15623" width="23.625" style="34" customWidth="1"/>
    <col min="15624" max="15624" width="10.125" style="34" customWidth="1"/>
    <col min="15625" max="15625" width="1.625" style="34" customWidth="1"/>
    <col min="15626" max="15629" width="7.25" style="34" customWidth="1"/>
    <col min="15630" max="15635" width="8.25" style="34"/>
    <col min="15636" max="15636" width="1.375" style="34" customWidth="1"/>
    <col min="15637" max="15637" width="10.375" style="34" customWidth="1"/>
    <col min="15638" max="15638" width="9.625" style="34" customWidth="1"/>
    <col min="15639" max="15872" width="8.25" style="34"/>
    <col min="15873" max="15873" width="1.125" style="34" customWidth="1"/>
    <col min="15874" max="15874" width="7" style="34" customWidth="1"/>
    <col min="15875" max="15875" width="19.5" style="34" customWidth="1"/>
    <col min="15876" max="15876" width="6.875" style="34" customWidth="1"/>
    <col min="15877" max="15877" width="10.375" style="34" customWidth="1"/>
    <col min="15878" max="15878" width="8.25" style="34"/>
    <col min="15879" max="15879" width="23.625" style="34" customWidth="1"/>
    <col min="15880" max="15880" width="10.125" style="34" customWidth="1"/>
    <col min="15881" max="15881" width="1.625" style="34" customWidth="1"/>
    <col min="15882" max="15885" width="7.25" style="34" customWidth="1"/>
    <col min="15886" max="15891" width="8.25" style="34"/>
    <col min="15892" max="15892" width="1.375" style="34" customWidth="1"/>
    <col min="15893" max="15893" width="10.375" style="34" customWidth="1"/>
    <col min="15894" max="15894" width="9.625" style="34" customWidth="1"/>
    <col min="15895" max="16128" width="8.25" style="34"/>
    <col min="16129" max="16129" width="1.125" style="34" customWidth="1"/>
    <col min="16130" max="16130" width="7" style="34" customWidth="1"/>
    <col min="16131" max="16131" width="19.5" style="34" customWidth="1"/>
    <col min="16132" max="16132" width="6.875" style="34" customWidth="1"/>
    <col min="16133" max="16133" width="10.375" style="34" customWidth="1"/>
    <col min="16134" max="16134" width="8.25" style="34"/>
    <col min="16135" max="16135" width="23.625" style="34" customWidth="1"/>
    <col min="16136" max="16136" width="10.125" style="34" customWidth="1"/>
    <col min="16137" max="16137" width="1.625" style="34" customWidth="1"/>
    <col min="16138" max="16141" width="7.25" style="34" customWidth="1"/>
    <col min="16142" max="16147" width="8.25" style="34"/>
    <col min="16148" max="16148" width="1.375" style="34" customWidth="1"/>
    <col min="16149" max="16149" width="10.375" style="34" customWidth="1"/>
    <col min="16150" max="16150" width="9.625" style="34" customWidth="1"/>
    <col min="16151" max="16384" width="8.25" style="34"/>
  </cols>
  <sheetData>
    <row r="2" spans="2:23" ht="20" customHeight="1">
      <c r="C2" s="267"/>
      <c r="D2" s="267"/>
      <c r="E2" s="267"/>
      <c r="F2" s="268" t="s">
        <v>477</v>
      </c>
      <c r="G2" s="267"/>
      <c r="H2" s="267"/>
      <c r="I2" s="267"/>
      <c r="J2" s="267"/>
      <c r="K2" s="267"/>
      <c r="L2" s="267"/>
    </row>
    <row r="3" spans="2:23" ht="20" customHeight="1">
      <c r="C3" s="267"/>
      <c r="D3" s="267"/>
      <c r="F3" s="268" t="s">
        <v>478</v>
      </c>
      <c r="G3" s="267"/>
      <c r="H3" s="267"/>
      <c r="I3" s="267"/>
      <c r="J3" s="267"/>
      <c r="K3" s="267"/>
      <c r="L3" s="267"/>
    </row>
    <row r="4" spans="2:23" ht="20" customHeight="1">
      <c r="B4" s="447"/>
      <c r="C4" s="354"/>
      <c r="E4" s="355"/>
    </row>
    <row r="5" spans="2:23" s="449" customFormat="1" ht="30" customHeight="1" thickBot="1">
      <c r="B5" s="448" t="s">
        <v>536</v>
      </c>
    </row>
    <row r="6" spans="2:23" ht="20" customHeight="1" thickBot="1">
      <c r="B6" s="450" t="s">
        <v>0</v>
      </c>
      <c r="C6" s="451" t="s">
        <v>77</v>
      </c>
      <c r="D6" s="452" t="s">
        <v>479</v>
      </c>
      <c r="E6" s="453" t="s">
        <v>79</v>
      </c>
      <c r="F6" s="453" t="s">
        <v>3</v>
      </c>
      <c r="G6" s="454" t="s">
        <v>4</v>
      </c>
      <c r="H6" s="455" t="s">
        <v>480</v>
      </c>
      <c r="J6" s="456" t="s">
        <v>481</v>
      </c>
      <c r="K6" s="457" t="s">
        <v>482</v>
      </c>
      <c r="L6" s="457" t="s">
        <v>483</v>
      </c>
      <c r="M6" s="457" t="s">
        <v>484</v>
      </c>
      <c r="N6" s="457" t="s">
        <v>485</v>
      </c>
      <c r="O6" s="457" t="s">
        <v>486</v>
      </c>
      <c r="P6" s="457" t="s">
        <v>487</v>
      </c>
      <c r="Q6" s="457" t="s">
        <v>488</v>
      </c>
      <c r="R6" s="457" t="s">
        <v>489</v>
      </c>
      <c r="S6" s="457" t="s">
        <v>490</v>
      </c>
      <c r="U6" s="456" t="s">
        <v>491</v>
      </c>
      <c r="V6" s="457" t="s">
        <v>492</v>
      </c>
      <c r="W6" s="457" t="s">
        <v>483</v>
      </c>
    </row>
    <row r="7" spans="2:23" s="473" customFormat="1" ht="20" customHeight="1">
      <c r="B7" s="458" t="s">
        <v>93</v>
      </c>
      <c r="C7" s="470" t="s">
        <v>493</v>
      </c>
      <c r="D7" s="471"/>
      <c r="E7" s="471" t="s">
        <v>452</v>
      </c>
      <c r="F7" s="459" t="s">
        <v>494</v>
      </c>
      <c r="G7" s="460" t="s">
        <v>495</v>
      </c>
      <c r="H7" s="472">
        <v>2994.93</v>
      </c>
      <c r="J7" s="474" t="s">
        <v>496</v>
      </c>
      <c r="K7" s="475">
        <v>951.42</v>
      </c>
      <c r="L7" s="475">
        <v>1000</v>
      </c>
      <c r="M7" s="475">
        <v>1000</v>
      </c>
      <c r="N7" s="475">
        <v>1000</v>
      </c>
      <c r="O7" s="475">
        <v>997.08</v>
      </c>
      <c r="P7" s="475">
        <v>1000</v>
      </c>
      <c r="Q7" s="475">
        <v>981.05</v>
      </c>
      <c r="R7" s="475">
        <v>1000</v>
      </c>
      <c r="S7" s="476">
        <v>992.72</v>
      </c>
      <c r="U7" s="477">
        <v>1000</v>
      </c>
      <c r="V7" s="478">
        <v>998.99</v>
      </c>
      <c r="W7" s="478">
        <v>995.94</v>
      </c>
    </row>
    <row r="8" spans="2:23" s="473" customFormat="1" ht="20" customHeight="1">
      <c r="B8" s="461" t="s">
        <v>97</v>
      </c>
      <c r="C8" s="479" t="s">
        <v>497</v>
      </c>
      <c r="D8" s="480"/>
      <c r="E8" s="480" t="s">
        <v>498</v>
      </c>
      <c r="F8" s="462" t="s">
        <v>499</v>
      </c>
      <c r="G8" s="463" t="s">
        <v>500</v>
      </c>
      <c r="H8" s="481">
        <v>2946.64</v>
      </c>
      <c r="J8" s="482">
        <v>1000</v>
      </c>
      <c r="K8" s="483">
        <v>1000</v>
      </c>
      <c r="L8" s="483" t="s">
        <v>501</v>
      </c>
      <c r="M8" s="483">
        <v>1000</v>
      </c>
      <c r="N8" s="483">
        <v>1000</v>
      </c>
      <c r="O8" s="483">
        <v>1000</v>
      </c>
      <c r="P8" s="483">
        <v>980.85</v>
      </c>
      <c r="Q8" s="483">
        <v>1000</v>
      </c>
      <c r="R8" s="483">
        <v>855.04</v>
      </c>
      <c r="S8" s="484">
        <v>997.1</v>
      </c>
      <c r="U8" s="485">
        <v>946.64</v>
      </c>
      <c r="V8" s="486">
        <v>1000</v>
      </c>
      <c r="W8" s="486">
        <v>1000</v>
      </c>
    </row>
    <row r="9" spans="2:23" s="473" customFormat="1" ht="20" customHeight="1">
      <c r="B9" s="461" t="s">
        <v>101</v>
      </c>
      <c r="C9" s="487" t="s">
        <v>502</v>
      </c>
      <c r="D9" s="488"/>
      <c r="E9" s="488" t="s">
        <v>452</v>
      </c>
      <c r="F9" s="462" t="s">
        <v>494</v>
      </c>
      <c r="G9" s="463" t="s">
        <v>495</v>
      </c>
      <c r="H9" s="481">
        <v>2938.83</v>
      </c>
      <c r="J9" s="482" t="s">
        <v>503</v>
      </c>
      <c r="K9" s="483">
        <v>1000</v>
      </c>
      <c r="L9" s="483">
        <v>997.1</v>
      </c>
      <c r="M9" s="483">
        <v>1000</v>
      </c>
      <c r="N9" s="483">
        <v>947.37</v>
      </c>
      <c r="O9" s="483">
        <v>1000</v>
      </c>
      <c r="P9" s="483">
        <v>1000</v>
      </c>
      <c r="Q9" s="483">
        <v>1000</v>
      </c>
      <c r="R9" s="483">
        <v>992.71</v>
      </c>
      <c r="S9" s="484">
        <v>963.18</v>
      </c>
      <c r="U9" s="485">
        <v>944.92</v>
      </c>
      <c r="V9" s="486">
        <v>997.97</v>
      </c>
      <c r="W9" s="486">
        <v>995.94</v>
      </c>
    </row>
    <row r="10" spans="2:23" s="473" customFormat="1" ht="20" customHeight="1">
      <c r="B10" s="464" t="s">
        <v>105</v>
      </c>
      <c r="C10" s="487" t="s">
        <v>504</v>
      </c>
      <c r="D10" s="488"/>
      <c r="E10" s="488" t="s">
        <v>452</v>
      </c>
      <c r="F10" s="462" t="s">
        <v>494</v>
      </c>
      <c r="G10" s="463" t="s">
        <v>495</v>
      </c>
      <c r="H10" s="481">
        <v>2838.61</v>
      </c>
      <c r="J10" s="482" t="s">
        <v>505</v>
      </c>
      <c r="K10" s="483">
        <v>995.64</v>
      </c>
      <c r="L10" s="483">
        <v>1000</v>
      </c>
      <c r="M10" s="483">
        <v>995.59</v>
      </c>
      <c r="N10" s="483">
        <v>1000</v>
      </c>
      <c r="O10" s="483">
        <v>988.32</v>
      </c>
      <c r="P10" s="483">
        <v>869.83</v>
      </c>
      <c r="Q10" s="483">
        <v>988.34</v>
      </c>
      <c r="R10" s="483">
        <v>1000</v>
      </c>
      <c r="S10" s="484">
        <v>978.17</v>
      </c>
      <c r="U10" s="485">
        <v>841.65</v>
      </c>
      <c r="V10" s="486">
        <v>997.97</v>
      </c>
      <c r="W10" s="486">
        <v>998.99</v>
      </c>
    </row>
    <row r="11" spans="2:23" s="473" customFormat="1" ht="20" customHeight="1">
      <c r="B11" s="464" t="s">
        <v>109</v>
      </c>
      <c r="C11" s="487" t="s">
        <v>506</v>
      </c>
      <c r="D11" s="488"/>
      <c r="E11" s="488" t="s">
        <v>507</v>
      </c>
      <c r="F11" s="462" t="s">
        <v>508</v>
      </c>
      <c r="G11" s="463" t="s">
        <v>509</v>
      </c>
      <c r="H11" s="481">
        <v>8730.67</v>
      </c>
      <c r="J11" s="485">
        <v>1000</v>
      </c>
      <c r="K11" s="486">
        <v>1000</v>
      </c>
      <c r="L11" s="486">
        <v>984.03</v>
      </c>
      <c r="M11" s="486">
        <v>994.19</v>
      </c>
      <c r="N11" s="486">
        <v>983.89</v>
      </c>
      <c r="O11" s="486">
        <v>998.55</v>
      </c>
      <c r="P11" s="486">
        <v>770.01</v>
      </c>
      <c r="Q11" s="486">
        <v>1000</v>
      </c>
      <c r="R11" s="486">
        <v>1000</v>
      </c>
      <c r="S11" s="484" t="s">
        <v>510</v>
      </c>
    </row>
    <row r="12" spans="2:23" s="473" customFormat="1" ht="20" customHeight="1">
      <c r="B12" s="464" t="s">
        <v>112</v>
      </c>
      <c r="C12" s="487" t="s">
        <v>511</v>
      </c>
      <c r="D12" s="488"/>
      <c r="E12" s="488" t="s">
        <v>452</v>
      </c>
      <c r="F12" s="462" t="s">
        <v>494</v>
      </c>
      <c r="G12" s="463" t="s">
        <v>495</v>
      </c>
      <c r="H12" s="481">
        <v>8588.6</v>
      </c>
      <c r="J12" s="485">
        <v>984.08</v>
      </c>
      <c r="K12" s="486">
        <v>972.42</v>
      </c>
      <c r="L12" s="486">
        <v>983.92</v>
      </c>
      <c r="M12" s="486">
        <v>933.24</v>
      </c>
      <c r="N12" s="486">
        <v>918.84</v>
      </c>
      <c r="O12" s="483" t="s">
        <v>512</v>
      </c>
      <c r="P12" s="486">
        <v>816.42</v>
      </c>
      <c r="Q12" s="486">
        <v>979.68</v>
      </c>
      <c r="R12" s="486">
        <v>1000</v>
      </c>
      <c r="S12" s="489">
        <v>1000</v>
      </c>
    </row>
    <row r="13" spans="2:23" s="473" customFormat="1" ht="20" customHeight="1">
      <c r="B13" s="464" t="s">
        <v>115</v>
      </c>
      <c r="C13" s="487" t="s">
        <v>513</v>
      </c>
      <c r="D13" s="488" t="s">
        <v>69</v>
      </c>
      <c r="E13" s="488" t="s">
        <v>507</v>
      </c>
      <c r="F13" s="462" t="s">
        <v>508</v>
      </c>
      <c r="G13" s="463" t="s">
        <v>509</v>
      </c>
      <c r="H13" s="481">
        <v>8404.3799999999992</v>
      </c>
      <c r="J13" s="485">
        <v>1000</v>
      </c>
      <c r="K13" s="486">
        <v>866.28</v>
      </c>
      <c r="L13" s="486">
        <v>1000</v>
      </c>
      <c r="M13" s="483" t="s">
        <v>514</v>
      </c>
      <c r="N13" s="486">
        <v>712.55</v>
      </c>
      <c r="O13" s="486">
        <v>1000</v>
      </c>
      <c r="P13" s="486">
        <v>1000</v>
      </c>
      <c r="Q13" s="486">
        <v>1000</v>
      </c>
      <c r="R13" s="486">
        <v>825.55</v>
      </c>
      <c r="S13" s="489">
        <v>1000</v>
      </c>
    </row>
    <row r="14" spans="2:23" s="473" customFormat="1" ht="20" customHeight="1">
      <c r="B14" s="464" t="s">
        <v>117</v>
      </c>
      <c r="C14" s="487" t="s">
        <v>515</v>
      </c>
      <c r="D14" s="488"/>
      <c r="E14" s="488" t="s">
        <v>498</v>
      </c>
      <c r="F14" s="462" t="s">
        <v>499</v>
      </c>
      <c r="G14" s="463" t="s">
        <v>500</v>
      </c>
      <c r="H14" s="481">
        <v>8240.5300000000007</v>
      </c>
      <c r="J14" s="485">
        <v>1000</v>
      </c>
      <c r="K14" s="486">
        <v>1000</v>
      </c>
      <c r="L14" s="486">
        <v>1000</v>
      </c>
      <c r="M14" s="486">
        <v>1000</v>
      </c>
      <c r="N14" s="486">
        <v>884.42</v>
      </c>
      <c r="O14" s="486">
        <v>1000</v>
      </c>
      <c r="P14" s="486">
        <v>714.7</v>
      </c>
      <c r="Q14" s="483" t="s">
        <v>516</v>
      </c>
      <c r="R14" s="486">
        <v>756.37</v>
      </c>
      <c r="S14" s="489">
        <v>885.04</v>
      </c>
    </row>
    <row r="15" spans="2:23" s="473" customFormat="1" ht="20" customHeight="1">
      <c r="B15" s="464" t="s">
        <v>120</v>
      </c>
      <c r="C15" s="487" t="s">
        <v>517</v>
      </c>
      <c r="D15" s="488"/>
      <c r="E15" s="488" t="s">
        <v>518</v>
      </c>
      <c r="F15" s="462" t="s">
        <v>519</v>
      </c>
      <c r="G15" s="463" t="s">
        <v>520</v>
      </c>
      <c r="H15" s="481">
        <v>7996.02</v>
      </c>
      <c r="J15" s="485">
        <v>992.76</v>
      </c>
      <c r="K15" s="486">
        <v>748.74</v>
      </c>
      <c r="L15" s="483" t="s">
        <v>521</v>
      </c>
      <c r="M15" s="486">
        <v>989.91</v>
      </c>
      <c r="N15" s="486">
        <v>680.9</v>
      </c>
      <c r="O15" s="486">
        <v>598.24</v>
      </c>
      <c r="P15" s="486">
        <v>1000</v>
      </c>
      <c r="Q15" s="486">
        <v>989.84</v>
      </c>
      <c r="R15" s="486">
        <v>995.63</v>
      </c>
      <c r="S15" s="489">
        <v>1000</v>
      </c>
    </row>
    <row r="16" spans="2:23" s="473" customFormat="1" ht="20" customHeight="1">
      <c r="B16" s="464" t="s">
        <v>123</v>
      </c>
      <c r="C16" s="487" t="s">
        <v>522</v>
      </c>
      <c r="D16" s="488"/>
      <c r="E16" s="488" t="s">
        <v>507</v>
      </c>
      <c r="F16" s="462" t="s">
        <v>508</v>
      </c>
      <c r="G16" s="463" t="s">
        <v>509</v>
      </c>
      <c r="H16" s="481">
        <v>7531.74</v>
      </c>
      <c r="J16" s="482" t="s">
        <v>523</v>
      </c>
      <c r="K16" s="486">
        <v>925.87</v>
      </c>
      <c r="L16" s="486">
        <v>998.54</v>
      </c>
      <c r="M16" s="486">
        <v>917.87</v>
      </c>
      <c r="N16" s="486">
        <v>994.2</v>
      </c>
      <c r="O16" s="486">
        <v>700.88</v>
      </c>
      <c r="P16" s="486">
        <v>771.47</v>
      </c>
      <c r="Q16" s="486">
        <v>986.88</v>
      </c>
      <c r="R16" s="486">
        <v>671.97</v>
      </c>
      <c r="S16" s="489">
        <v>564.05999999999995</v>
      </c>
    </row>
    <row r="17" spans="2:19" s="473" customFormat="1" ht="20" customHeight="1">
      <c r="B17" s="464" t="s">
        <v>125</v>
      </c>
      <c r="C17" s="490" t="s">
        <v>524</v>
      </c>
      <c r="D17" s="480"/>
      <c r="E17" s="480" t="s">
        <v>525</v>
      </c>
      <c r="F17" s="462" t="s">
        <v>526</v>
      </c>
      <c r="G17" s="463" t="s">
        <v>527</v>
      </c>
      <c r="H17" s="481">
        <v>7476.51</v>
      </c>
      <c r="J17" s="485">
        <v>959.24</v>
      </c>
      <c r="K17" s="486">
        <v>956.46</v>
      </c>
      <c r="L17" s="486">
        <v>622.80999999999995</v>
      </c>
      <c r="M17" s="486">
        <v>636.23</v>
      </c>
      <c r="N17" s="486">
        <v>1000</v>
      </c>
      <c r="O17" s="483" t="s">
        <v>528</v>
      </c>
      <c r="P17" s="486">
        <v>711.94</v>
      </c>
      <c r="Q17" s="486">
        <v>841.8</v>
      </c>
      <c r="R17" s="486">
        <v>1000</v>
      </c>
      <c r="S17" s="489">
        <v>748.03</v>
      </c>
    </row>
    <row r="18" spans="2:19" s="473" customFormat="1" ht="20" customHeight="1">
      <c r="B18" s="464" t="s">
        <v>127</v>
      </c>
      <c r="C18" s="487" t="s">
        <v>529</v>
      </c>
      <c r="D18" s="488"/>
      <c r="E18" s="488" t="s">
        <v>507</v>
      </c>
      <c r="F18" s="462" t="s">
        <v>508</v>
      </c>
      <c r="G18" s="463" t="s">
        <v>509</v>
      </c>
      <c r="H18" s="481">
        <v>7244.12</v>
      </c>
      <c r="J18" s="485">
        <v>988.36</v>
      </c>
      <c r="K18" s="486">
        <v>735.34</v>
      </c>
      <c r="L18" s="486">
        <v>647.74</v>
      </c>
      <c r="M18" s="486">
        <v>866.47</v>
      </c>
      <c r="N18" s="486">
        <v>954.61</v>
      </c>
      <c r="O18" s="483" t="s">
        <v>530</v>
      </c>
      <c r="P18" s="486">
        <v>670.75</v>
      </c>
      <c r="Q18" s="486">
        <v>590.71</v>
      </c>
      <c r="R18" s="486">
        <v>985.42</v>
      </c>
      <c r="S18" s="489">
        <v>804.72</v>
      </c>
    </row>
    <row r="19" spans="2:19" s="473" customFormat="1" ht="20" customHeight="1">
      <c r="B19" s="464" t="s">
        <v>130</v>
      </c>
      <c r="C19" s="487" t="s">
        <v>531</v>
      </c>
      <c r="D19" s="488"/>
      <c r="E19" s="488" t="s">
        <v>507</v>
      </c>
      <c r="F19" s="462" t="s">
        <v>508</v>
      </c>
      <c r="G19" s="463" t="s">
        <v>509</v>
      </c>
      <c r="H19" s="481">
        <v>7235.37</v>
      </c>
      <c r="J19" s="485">
        <v>965.27</v>
      </c>
      <c r="K19" s="486">
        <v>558.78</v>
      </c>
      <c r="L19" s="486">
        <v>817.13</v>
      </c>
      <c r="M19" s="486">
        <v>591.17999999999995</v>
      </c>
      <c r="N19" s="486">
        <v>702.43</v>
      </c>
      <c r="O19" s="486">
        <v>953.56</v>
      </c>
      <c r="P19" s="483" t="s">
        <v>532</v>
      </c>
      <c r="Q19" s="486">
        <v>1000</v>
      </c>
      <c r="R19" s="486">
        <v>877.01</v>
      </c>
      <c r="S19" s="489">
        <v>770.01</v>
      </c>
    </row>
    <row r="20" spans="2:19" s="473" customFormat="1" ht="20" customHeight="1">
      <c r="B20" s="464" t="s">
        <v>134</v>
      </c>
      <c r="C20" s="487" t="s">
        <v>533</v>
      </c>
      <c r="D20" s="488"/>
      <c r="E20" s="488" t="s">
        <v>507</v>
      </c>
      <c r="F20" s="462" t="s">
        <v>508</v>
      </c>
      <c r="G20" s="463" t="s">
        <v>509</v>
      </c>
      <c r="H20" s="481">
        <v>6803.54</v>
      </c>
      <c r="J20" s="485">
        <v>464.44</v>
      </c>
      <c r="K20" s="486">
        <v>388.97</v>
      </c>
      <c r="L20" s="486">
        <v>605.53</v>
      </c>
      <c r="M20" s="483" t="s">
        <v>534</v>
      </c>
      <c r="N20" s="486">
        <v>895.65</v>
      </c>
      <c r="O20" s="486">
        <v>992.71</v>
      </c>
      <c r="P20" s="486">
        <v>978.56</v>
      </c>
      <c r="Q20" s="486">
        <v>659.5</v>
      </c>
      <c r="R20" s="486">
        <v>818.18</v>
      </c>
      <c r="S20" s="489">
        <v>1000</v>
      </c>
    </row>
    <row r="21" spans="2:19" s="473" customFormat="1" ht="20" customHeight="1" thickBot="1">
      <c r="B21" s="465" t="s">
        <v>363</v>
      </c>
      <c r="C21" s="491" t="s">
        <v>535</v>
      </c>
      <c r="D21" s="492"/>
      <c r="E21" s="492" t="s">
        <v>452</v>
      </c>
      <c r="F21" s="466" t="s">
        <v>494</v>
      </c>
      <c r="G21" s="467" t="s">
        <v>495</v>
      </c>
      <c r="H21" s="493"/>
      <c r="J21" s="494"/>
      <c r="K21" s="495"/>
      <c r="L21" s="495"/>
      <c r="M21" s="495"/>
      <c r="N21" s="495"/>
      <c r="O21" s="495"/>
      <c r="P21" s="495"/>
      <c r="Q21" s="495"/>
      <c r="R21" s="495"/>
      <c r="S21" s="496"/>
    </row>
    <row r="23" spans="2:19" ht="20" customHeight="1">
      <c r="B23" s="468"/>
      <c r="C23" s="1302"/>
      <c r="D23" s="1302"/>
      <c r="E23" s="1302"/>
      <c r="F23" s="1302"/>
      <c r="G23" s="1302"/>
      <c r="H23" s="1302"/>
      <c r="I23" s="1302"/>
      <c r="J23" s="1302"/>
      <c r="K23" s="1302"/>
      <c r="L23" s="1302"/>
      <c r="M23" s="1302"/>
    </row>
    <row r="24" spans="2:19" ht="20" customHeight="1">
      <c r="B24" s="469"/>
      <c r="C24" s="398"/>
    </row>
    <row r="25" spans="2:19" ht="20" customHeight="1">
      <c r="B25" s="469"/>
      <c r="C25" s="398"/>
    </row>
    <row r="26" spans="2:19" ht="20" customHeight="1">
      <c r="B26" s="469"/>
      <c r="C26" s="398"/>
      <c r="E26" s="398"/>
    </row>
  </sheetData>
  <mergeCells count="1">
    <mergeCell ref="C23:M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2CF86-B8E9-0043-90A7-07CCA4532DD4}">
  <dimension ref="A2:AF69"/>
  <sheetViews>
    <sheetView workbookViewId="0">
      <selection activeCell="V19" sqref="V19"/>
    </sheetView>
  </sheetViews>
  <sheetFormatPr baseColWidth="10" defaultColWidth="8.625" defaultRowHeight="16"/>
  <cols>
    <col min="1" max="1" width="2.375" style="497" bestFit="1" customWidth="1"/>
    <col min="2" max="2" width="1.875" style="597" hidden="1" customWidth="1"/>
    <col min="3" max="3" width="5.375" style="598" customWidth="1"/>
    <col min="4" max="4" width="15" style="598" customWidth="1"/>
    <col min="5" max="5" width="3.375" style="599" customWidth="1"/>
    <col min="6" max="6" width="5.625" style="600" bestFit="1" customWidth="1"/>
    <col min="7" max="7" width="6.25" style="598" bestFit="1" customWidth="1"/>
    <col min="8" max="8" width="4.5" style="598" customWidth="1"/>
    <col min="9" max="9" width="29.875" style="497" customWidth="1"/>
    <col min="10" max="10" width="1.25" style="569" customWidth="1"/>
    <col min="11" max="11" width="5" style="497" customWidth="1"/>
    <col min="12" max="12" width="4.75" style="497" customWidth="1"/>
    <col min="13" max="13" width="5.125" style="497" customWidth="1"/>
    <col min="14" max="14" width="4.875" style="569" customWidth="1"/>
    <col min="15" max="15" width="5.25" style="497" customWidth="1"/>
    <col min="16" max="17" width="5.625" style="497" customWidth="1"/>
    <col min="18" max="18" width="1" style="497" customWidth="1"/>
    <col min="19" max="23" width="5.375" style="497" customWidth="1"/>
    <col min="24" max="24" width="5.625" style="497" customWidth="1"/>
    <col min="25" max="25" width="5.5" style="497" customWidth="1"/>
    <col min="26" max="26" width="5.875" style="497" customWidth="1"/>
    <col min="27" max="27" width="5.25" style="497" customWidth="1"/>
    <col min="28" max="30" width="5.375" style="497" customWidth="1"/>
    <col min="31" max="31" width="6.25" style="497" bestFit="1" customWidth="1"/>
    <col min="32" max="32" width="7.125" style="497" bestFit="1" customWidth="1"/>
    <col min="33" max="256" width="8.625" style="497"/>
    <col min="257" max="257" width="2.375" style="497" bestFit="1" customWidth="1"/>
    <col min="258" max="258" width="0" style="497" hidden="1" customWidth="1"/>
    <col min="259" max="259" width="3" style="497" customWidth="1"/>
    <col min="260" max="260" width="15" style="497" customWidth="1"/>
    <col min="261" max="261" width="2.25" style="497" customWidth="1"/>
    <col min="262" max="262" width="5.625" style="497" bestFit="1" customWidth="1"/>
    <col min="263" max="263" width="6.25" style="497" bestFit="1" customWidth="1"/>
    <col min="264" max="264" width="4.5" style="497" customWidth="1"/>
    <col min="265" max="265" width="29.875" style="497" customWidth="1"/>
    <col min="266" max="266" width="1.25" style="497" customWidth="1"/>
    <col min="267" max="267" width="5" style="497" customWidth="1"/>
    <col min="268" max="268" width="4.75" style="497" customWidth="1"/>
    <col min="269" max="269" width="5.125" style="497" customWidth="1"/>
    <col min="270" max="270" width="4.875" style="497" customWidth="1"/>
    <col min="271" max="271" width="5.25" style="497" customWidth="1"/>
    <col min="272" max="273" width="5.625" style="497" customWidth="1"/>
    <col min="274" max="274" width="1" style="497" customWidth="1"/>
    <col min="275" max="279" width="5.375" style="497" customWidth="1"/>
    <col min="280" max="280" width="5.625" style="497" customWidth="1"/>
    <col min="281" max="281" width="5.5" style="497" customWidth="1"/>
    <col min="282" max="282" width="5.875" style="497" customWidth="1"/>
    <col min="283" max="283" width="5.25" style="497" customWidth="1"/>
    <col min="284" max="286" width="5.375" style="497" customWidth="1"/>
    <col min="287" max="287" width="6.25" style="497" bestFit="1" customWidth="1"/>
    <col min="288" max="288" width="7.125" style="497" bestFit="1" customWidth="1"/>
    <col min="289" max="512" width="8.625" style="497"/>
    <col min="513" max="513" width="2.375" style="497" bestFit="1" customWidth="1"/>
    <col min="514" max="514" width="0" style="497" hidden="1" customWidth="1"/>
    <col min="515" max="515" width="3" style="497" customWidth="1"/>
    <col min="516" max="516" width="15" style="497" customWidth="1"/>
    <col min="517" max="517" width="2.25" style="497" customWidth="1"/>
    <col min="518" max="518" width="5.625" style="497" bestFit="1" customWidth="1"/>
    <col min="519" max="519" width="6.25" style="497" bestFit="1" customWidth="1"/>
    <col min="520" max="520" width="4.5" style="497" customWidth="1"/>
    <col min="521" max="521" width="29.875" style="497" customWidth="1"/>
    <col min="522" max="522" width="1.25" style="497" customWidth="1"/>
    <col min="523" max="523" width="5" style="497" customWidth="1"/>
    <col min="524" max="524" width="4.75" style="497" customWidth="1"/>
    <col min="525" max="525" width="5.125" style="497" customWidth="1"/>
    <col min="526" max="526" width="4.875" style="497" customWidth="1"/>
    <col min="527" max="527" width="5.25" style="497" customWidth="1"/>
    <col min="528" max="529" width="5.625" style="497" customWidth="1"/>
    <col min="530" max="530" width="1" style="497" customWidth="1"/>
    <col min="531" max="535" width="5.375" style="497" customWidth="1"/>
    <col min="536" max="536" width="5.625" style="497" customWidth="1"/>
    <col min="537" max="537" width="5.5" style="497" customWidth="1"/>
    <col min="538" max="538" width="5.875" style="497" customWidth="1"/>
    <col min="539" max="539" width="5.25" style="497" customWidth="1"/>
    <col min="540" max="542" width="5.375" style="497" customWidth="1"/>
    <col min="543" max="543" width="6.25" style="497" bestFit="1" customWidth="1"/>
    <col min="544" max="544" width="7.125" style="497" bestFit="1" customWidth="1"/>
    <col min="545" max="768" width="8.625" style="497"/>
    <col min="769" max="769" width="2.375" style="497" bestFit="1" customWidth="1"/>
    <col min="770" max="770" width="0" style="497" hidden="1" customWidth="1"/>
    <col min="771" max="771" width="3" style="497" customWidth="1"/>
    <col min="772" max="772" width="15" style="497" customWidth="1"/>
    <col min="773" max="773" width="2.25" style="497" customWidth="1"/>
    <col min="774" max="774" width="5.625" style="497" bestFit="1" customWidth="1"/>
    <col min="775" max="775" width="6.25" style="497" bestFit="1" customWidth="1"/>
    <col min="776" max="776" width="4.5" style="497" customWidth="1"/>
    <col min="777" max="777" width="29.875" style="497" customWidth="1"/>
    <col min="778" max="778" width="1.25" style="497" customWidth="1"/>
    <col min="779" max="779" width="5" style="497" customWidth="1"/>
    <col min="780" max="780" width="4.75" style="497" customWidth="1"/>
    <col min="781" max="781" width="5.125" style="497" customWidth="1"/>
    <col min="782" max="782" width="4.875" style="497" customWidth="1"/>
    <col min="783" max="783" width="5.25" style="497" customWidth="1"/>
    <col min="784" max="785" width="5.625" style="497" customWidth="1"/>
    <col min="786" max="786" width="1" style="497" customWidth="1"/>
    <col min="787" max="791" width="5.375" style="497" customWidth="1"/>
    <col min="792" max="792" width="5.625" style="497" customWidth="1"/>
    <col min="793" max="793" width="5.5" style="497" customWidth="1"/>
    <col min="794" max="794" width="5.875" style="497" customWidth="1"/>
    <col min="795" max="795" width="5.25" style="497" customWidth="1"/>
    <col min="796" max="798" width="5.375" style="497" customWidth="1"/>
    <col min="799" max="799" width="6.25" style="497" bestFit="1" customWidth="1"/>
    <col min="800" max="800" width="7.125" style="497" bestFit="1" customWidth="1"/>
    <col min="801" max="1024" width="8.625" style="497"/>
    <col min="1025" max="1025" width="2.375" style="497" bestFit="1" customWidth="1"/>
    <col min="1026" max="1026" width="0" style="497" hidden="1" customWidth="1"/>
    <col min="1027" max="1027" width="3" style="497" customWidth="1"/>
    <col min="1028" max="1028" width="15" style="497" customWidth="1"/>
    <col min="1029" max="1029" width="2.25" style="497" customWidth="1"/>
    <col min="1030" max="1030" width="5.625" style="497" bestFit="1" customWidth="1"/>
    <col min="1031" max="1031" width="6.25" style="497" bestFit="1" customWidth="1"/>
    <col min="1032" max="1032" width="4.5" style="497" customWidth="1"/>
    <col min="1033" max="1033" width="29.875" style="497" customWidth="1"/>
    <col min="1034" max="1034" width="1.25" style="497" customWidth="1"/>
    <col min="1035" max="1035" width="5" style="497" customWidth="1"/>
    <col min="1036" max="1036" width="4.75" style="497" customWidth="1"/>
    <col min="1037" max="1037" width="5.125" style="497" customWidth="1"/>
    <col min="1038" max="1038" width="4.875" style="497" customWidth="1"/>
    <col min="1039" max="1039" width="5.25" style="497" customWidth="1"/>
    <col min="1040" max="1041" width="5.625" style="497" customWidth="1"/>
    <col min="1042" max="1042" width="1" style="497" customWidth="1"/>
    <col min="1043" max="1047" width="5.375" style="497" customWidth="1"/>
    <col min="1048" max="1048" width="5.625" style="497" customWidth="1"/>
    <col min="1049" max="1049" width="5.5" style="497" customWidth="1"/>
    <col min="1050" max="1050" width="5.875" style="497" customWidth="1"/>
    <col min="1051" max="1051" width="5.25" style="497" customWidth="1"/>
    <col min="1052" max="1054" width="5.375" style="497" customWidth="1"/>
    <col min="1055" max="1055" width="6.25" style="497" bestFit="1" customWidth="1"/>
    <col min="1056" max="1056" width="7.125" style="497" bestFit="1" customWidth="1"/>
    <col min="1057" max="1280" width="8.625" style="497"/>
    <col min="1281" max="1281" width="2.375" style="497" bestFit="1" customWidth="1"/>
    <col min="1282" max="1282" width="0" style="497" hidden="1" customWidth="1"/>
    <col min="1283" max="1283" width="3" style="497" customWidth="1"/>
    <col min="1284" max="1284" width="15" style="497" customWidth="1"/>
    <col min="1285" max="1285" width="2.25" style="497" customWidth="1"/>
    <col min="1286" max="1286" width="5.625" style="497" bestFit="1" customWidth="1"/>
    <col min="1287" max="1287" width="6.25" style="497" bestFit="1" customWidth="1"/>
    <col min="1288" max="1288" width="4.5" style="497" customWidth="1"/>
    <col min="1289" max="1289" width="29.875" style="497" customWidth="1"/>
    <col min="1290" max="1290" width="1.25" style="497" customWidth="1"/>
    <col min="1291" max="1291" width="5" style="497" customWidth="1"/>
    <col min="1292" max="1292" width="4.75" style="497" customWidth="1"/>
    <col min="1293" max="1293" width="5.125" style="497" customWidth="1"/>
    <col min="1294" max="1294" width="4.875" style="497" customWidth="1"/>
    <col min="1295" max="1295" width="5.25" style="497" customWidth="1"/>
    <col min="1296" max="1297" width="5.625" style="497" customWidth="1"/>
    <col min="1298" max="1298" width="1" style="497" customWidth="1"/>
    <col min="1299" max="1303" width="5.375" style="497" customWidth="1"/>
    <col min="1304" max="1304" width="5.625" style="497" customWidth="1"/>
    <col min="1305" max="1305" width="5.5" style="497" customWidth="1"/>
    <col min="1306" max="1306" width="5.875" style="497" customWidth="1"/>
    <col min="1307" max="1307" width="5.25" style="497" customWidth="1"/>
    <col min="1308" max="1310" width="5.375" style="497" customWidth="1"/>
    <col min="1311" max="1311" width="6.25" style="497" bestFit="1" customWidth="1"/>
    <col min="1312" max="1312" width="7.125" style="497" bestFit="1" customWidth="1"/>
    <col min="1313" max="1536" width="8.625" style="497"/>
    <col min="1537" max="1537" width="2.375" style="497" bestFit="1" customWidth="1"/>
    <col min="1538" max="1538" width="0" style="497" hidden="1" customWidth="1"/>
    <col min="1539" max="1539" width="3" style="497" customWidth="1"/>
    <col min="1540" max="1540" width="15" style="497" customWidth="1"/>
    <col min="1541" max="1541" width="2.25" style="497" customWidth="1"/>
    <col min="1542" max="1542" width="5.625" style="497" bestFit="1" customWidth="1"/>
    <col min="1543" max="1543" width="6.25" style="497" bestFit="1" customWidth="1"/>
    <col min="1544" max="1544" width="4.5" style="497" customWidth="1"/>
    <col min="1545" max="1545" width="29.875" style="497" customWidth="1"/>
    <col min="1546" max="1546" width="1.25" style="497" customWidth="1"/>
    <col min="1547" max="1547" width="5" style="497" customWidth="1"/>
    <col min="1548" max="1548" width="4.75" style="497" customWidth="1"/>
    <col min="1549" max="1549" width="5.125" style="497" customWidth="1"/>
    <col min="1550" max="1550" width="4.875" style="497" customWidth="1"/>
    <col min="1551" max="1551" width="5.25" style="497" customWidth="1"/>
    <col min="1552" max="1553" width="5.625" style="497" customWidth="1"/>
    <col min="1554" max="1554" width="1" style="497" customWidth="1"/>
    <col min="1555" max="1559" width="5.375" style="497" customWidth="1"/>
    <col min="1560" max="1560" width="5.625" style="497" customWidth="1"/>
    <col min="1561" max="1561" width="5.5" style="497" customWidth="1"/>
    <col min="1562" max="1562" width="5.875" style="497" customWidth="1"/>
    <col min="1563" max="1563" width="5.25" style="497" customWidth="1"/>
    <col min="1564" max="1566" width="5.375" style="497" customWidth="1"/>
    <col min="1567" max="1567" width="6.25" style="497" bestFit="1" customWidth="1"/>
    <col min="1568" max="1568" width="7.125" style="497" bestFit="1" customWidth="1"/>
    <col min="1569" max="1792" width="8.625" style="497"/>
    <col min="1793" max="1793" width="2.375" style="497" bestFit="1" customWidth="1"/>
    <col min="1794" max="1794" width="0" style="497" hidden="1" customWidth="1"/>
    <col min="1795" max="1795" width="3" style="497" customWidth="1"/>
    <col min="1796" max="1796" width="15" style="497" customWidth="1"/>
    <col min="1797" max="1797" width="2.25" style="497" customWidth="1"/>
    <col min="1798" max="1798" width="5.625" style="497" bestFit="1" customWidth="1"/>
    <col min="1799" max="1799" width="6.25" style="497" bestFit="1" customWidth="1"/>
    <col min="1800" max="1800" width="4.5" style="497" customWidth="1"/>
    <col min="1801" max="1801" width="29.875" style="497" customWidth="1"/>
    <col min="1802" max="1802" width="1.25" style="497" customWidth="1"/>
    <col min="1803" max="1803" width="5" style="497" customWidth="1"/>
    <col min="1804" max="1804" width="4.75" style="497" customWidth="1"/>
    <col min="1805" max="1805" width="5.125" style="497" customWidth="1"/>
    <col min="1806" max="1806" width="4.875" style="497" customWidth="1"/>
    <col min="1807" max="1807" width="5.25" style="497" customWidth="1"/>
    <col min="1808" max="1809" width="5.625" style="497" customWidth="1"/>
    <col min="1810" max="1810" width="1" style="497" customWidth="1"/>
    <col min="1811" max="1815" width="5.375" style="497" customWidth="1"/>
    <col min="1816" max="1816" width="5.625" style="497" customWidth="1"/>
    <col min="1817" max="1817" width="5.5" style="497" customWidth="1"/>
    <col min="1818" max="1818" width="5.875" style="497" customWidth="1"/>
    <col min="1819" max="1819" width="5.25" style="497" customWidth="1"/>
    <col min="1820" max="1822" width="5.375" style="497" customWidth="1"/>
    <col min="1823" max="1823" width="6.25" style="497" bestFit="1" customWidth="1"/>
    <col min="1824" max="1824" width="7.125" style="497" bestFit="1" customWidth="1"/>
    <col min="1825" max="2048" width="8.625" style="497"/>
    <col min="2049" max="2049" width="2.375" style="497" bestFit="1" customWidth="1"/>
    <col min="2050" max="2050" width="0" style="497" hidden="1" customWidth="1"/>
    <col min="2051" max="2051" width="3" style="497" customWidth="1"/>
    <col min="2052" max="2052" width="15" style="497" customWidth="1"/>
    <col min="2053" max="2053" width="2.25" style="497" customWidth="1"/>
    <col min="2054" max="2054" width="5.625" style="497" bestFit="1" customWidth="1"/>
    <col min="2055" max="2055" width="6.25" style="497" bestFit="1" customWidth="1"/>
    <col min="2056" max="2056" width="4.5" style="497" customWidth="1"/>
    <col min="2057" max="2057" width="29.875" style="497" customWidth="1"/>
    <col min="2058" max="2058" width="1.25" style="497" customWidth="1"/>
    <col min="2059" max="2059" width="5" style="497" customWidth="1"/>
    <col min="2060" max="2060" width="4.75" style="497" customWidth="1"/>
    <col min="2061" max="2061" width="5.125" style="497" customWidth="1"/>
    <col min="2062" max="2062" width="4.875" style="497" customWidth="1"/>
    <col min="2063" max="2063" width="5.25" style="497" customWidth="1"/>
    <col min="2064" max="2065" width="5.625" style="497" customWidth="1"/>
    <col min="2066" max="2066" width="1" style="497" customWidth="1"/>
    <col min="2067" max="2071" width="5.375" style="497" customWidth="1"/>
    <col min="2072" max="2072" width="5.625" style="497" customWidth="1"/>
    <col min="2073" max="2073" width="5.5" style="497" customWidth="1"/>
    <col min="2074" max="2074" width="5.875" style="497" customWidth="1"/>
    <col min="2075" max="2075" width="5.25" style="497" customWidth="1"/>
    <col min="2076" max="2078" width="5.375" style="497" customWidth="1"/>
    <col min="2079" max="2079" width="6.25" style="497" bestFit="1" customWidth="1"/>
    <col min="2080" max="2080" width="7.125" style="497" bestFit="1" customWidth="1"/>
    <col min="2081" max="2304" width="8.625" style="497"/>
    <col min="2305" max="2305" width="2.375" style="497" bestFit="1" customWidth="1"/>
    <col min="2306" max="2306" width="0" style="497" hidden="1" customWidth="1"/>
    <col min="2307" max="2307" width="3" style="497" customWidth="1"/>
    <col min="2308" max="2308" width="15" style="497" customWidth="1"/>
    <col min="2309" max="2309" width="2.25" style="497" customWidth="1"/>
    <col min="2310" max="2310" width="5.625" style="497" bestFit="1" customWidth="1"/>
    <col min="2311" max="2311" width="6.25" style="497" bestFit="1" customWidth="1"/>
    <col min="2312" max="2312" width="4.5" style="497" customWidth="1"/>
    <col min="2313" max="2313" width="29.875" style="497" customWidth="1"/>
    <col min="2314" max="2314" width="1.25" style="497" customWidth="1"/>
    <col min="2315" max="2315" width="5" style="497" customWidth="1"/>
    <col min="2316" max="2316" width="4.75" style="497" customWidth="1"/>
    <col min="2317" max="2317" width="5.125" style="497" customWidth="1"/>
    <col min="2318" max="2318" width="4.875" style="497" customWidth="1"/>
    <col min="2319" max="2319" width="5.25" style="497" customWidth="1"/>
    <col min="2320" max="2321" width="5.625" style="497" customWidth="1"/>
    <col min="2322" max="2322" width="1" style="497" customWidth="1"/>
    <col min="2323" max="2327" width="5.375" style="497" customWidth="1"/>
    <col min="2328" max="2328" width="5.625" style="497" customWidth="1"/>
    <col min="2329" max="2329" width="5.5" style="497" customWidth="1"/>
    <col min="2330" max="2330" width="5.875" style="497" customWidth="1"/>
    <col min="2331" max="2331" width="5.25" style="497" customWidth="1"/>
    <col min="2332" max="2334" width="5.375" style="497" customWidth="1"/>
    <col min="2335" max="2335" width="6.25" style="497" bestFit="1" customWidth="1"/>
    <col min="2336" max="2336" width="7.125" style="497" bestFit="1" customWidth="1"/>
    <col min="2337" max="2560" width="8.625" style="497"/>
    <col min="2561" max="2561" width="2.375" style="497" bestFit="1" customWidth="1"/>
    <col min="2562" max="2562" width="0" style="497" hidden="1" customWidth="1"/>
    <col min="2563" max="2563" width="3" style="497" customWidth="1"/>
    <col min="2564" max="2564" width="15" style="497" customWidth="1"/>
    <col min="2565" max="2565" width="2.25" style="497" customWidth="1"/>
    <col min="2566" max="2566" width="5.625" style="497" bestFit="1" customWidth="1"/>
    <col min="2567" max="2567" width="6.25" style="497" bestFit="1" customWidth="1"/>
    <col min="2568" max="2568" width="4.5" style="497" customWidth="1"/>
    <col min="2569" max="2569" width="29.875" style="497" customWidth="1"/>
    <col min="2570" max="2570" width="1.25" style="497" customWidth="1"/>
    <col min="2571" max="2571" width="5" style="497" customWidth="1"/>
    <col min="2572" max="2572" width="4.75" style="497" customWidth="1"/>
    <col min="2573" max="2573" width="5.125" style="497" customWidth="1"/>
    <col min="2574" max="2574" width="4.875" style="497" customWidth="1"/>
    <col min="2575" max="2575" width="5.25" style="497" customWidth="1"/>
    <col min="2576" max="2577" width="5.625" style="497" customWidth="1"/>
    <col min="2578" max="2578" width="1" style="497" customWidth="1"/>
    <col min="2579" max="2583" width="5.375" style="497" customWidth="1"/>
    <col min="2584" max="2584" width="5.625" style="497" customWidth="1"/>
    <col min="2585" max="2585" width="5.5" style="497" customWidth="1"/>
    <col min="2586" max="2586" width="5.875" style="497" customWidth="1"/>
    <col min="2587" max="2587" width="5.25" style="497" customWidth="1"/>
    <col min="2588" max="2590" width="5.375" style="497" customWidth="1"/>
    <col min="2591" max="2591" width="6.25" style="497" bestFit="1" customWidth="1"/>
    <col min="2592" max="2592" width="7.125" style="497" bestFit="1" customWidth="1"/>
    <col min="2593" max="2816" width="8.625" style="497"/>
    <col min="2817" max="2817" width="2.375" style="497" bestFit="1" customWidth="1"/>
    <col min="2818" max="2818" width="0" style="497" hidden="1" customWidth="1"/>
    <col min="2819" max="2819" width="3" style="497" customWidth="1"/>
    <col min="2820" max="2820" width="15" style="497" customWidth="1"/>
    <col min="2821" max="2821" width="2.25" style="497" customWidth="1"/>
    <col min="2822" max="2822" width="5.625" style="497" bestFit="1" customWidth="1"/>
    <col min="2823" max="2823" width="6.25" style="497" bestFit="1" customWidth="1"/>
    <col min="2824" max="2824" width="4.5" style="497" customWidth="1"/>
    <col min="2825" max="2825" width="29.875" style="497" customWidth="1"/>
    <col min="2826" max="2826" width="1.25" style="497" customWidth="1"/>
    <col min="2827" max="2827" width="5" style="497" customWidth="1"/>
    <col min="2828" max="2828" width="4.75" style="497" customWidth="1"/>
    <col min="2829" max="2829" width="5.125" style="497" customWidth="1"/>
    <col min="2830" max="2830" width="4.875" style="497" customWidth="1"/>
    <col min="2831" max="2831" width="5.25" style="497" customWidth="1"/>
    <col min="2832" max="2833" width="5.625" style="497" customWidth="1"/>
    <col min="2834" max="2834" width="1" style="497" customWidth="1"/>
    <col min="2835" max="2839" width="5.375" style="497" customWidth="1"/>
    <col min="2840" max="2840" width="5.625" style="497" customWidth="1"/>
    <col min="2841" max="2841" width="5.5" style="497" customWidth="1"/>
    <col min="2842" max="2842" width="5.875" style="497" customWidth="1"/>
    <col min="2843" max="2843" width="5.25" style="497" customWidth="1"/>
    <col min="2844" max="2846" width="5.375" style="497" customWidth="1"/>
    <col min="2847" max="2847" width="6.25" style="497" bestFit="1" customWidth="1"/>
    <col min="2848" max="2848" width="7.125" style="497" bestFit="1" customWidth="1"/>
    <col min="2849" max="3072" width="8.625" style="497"/>
    <col min="3073" max="3073" width="2.375" style="497" bestFit="1" customWidth="1"/>
    <col min="3074" max="3074" width="0" style="497" hidden="1" customWidth="1"/>
    <col min="3075" max="3075" width="3" style="497" customWidth="1"/>
    <col min="3076" max="3076" width="15" style="497" customWidth="1"/>
    <col min="3077" max="3077" width="2.25" style="497" customWidth="1"/>
    <col min="3078" max="3078" width="5.625" style="497" bestFit="1" customWidth="1"/>
    <col min="3079" max="3079" width="6.25" style="497" bestFit="1" customWidth="1"/>
    <col min="3080" max="3080" width="4.5" style="497" customWidth="1"/>
    <col min="3081" max="3081" width="29.875" style="497" customWidth="1"/>
    <col min="3082" max="3082" width="1.25" style="497" customWidth="1"/>
    <col min="3083" max="3083" width="5" style="497" customWidth="1"/>
    <col min="3084" max="3084" width="4.75" style="497" customWidth="1"/>
    <col min="3085" max="3085" width="5.125" style="497" customWidth="1"/>
    <col min="3086" max="3086" width="4.875" style="497" customWidth="1"/>
    <col min="3087" max="3087" width="5.25" style="497" customWidth="1"/>
    <col min="3088" max="3089" width="5.625" style="497" customWidth="1"/>
    <col min="3090" max="3090" width="1" style="497" customWidth="1"/>
    <col min="3091" max="3095" width="5.375" style="497" customWidth="1"/>
    <col min="3096" max="3096" width="5.625" style="497" customWidth="1"/>
    <col min="3097" max="3097" width="5.5" style="497" customWidth="1"/>
    <col min="3098" max="3098" width="5.875" style="497" customWidth="1"/>
    <col min="3099" max="3099" width="5.25" style="497" customWidth="1"/>
    <col min="3100" max="3102" width="5.375" style="497" customWidth="1"/>
    <col min="3103" max="3103" width="6.25" style="497" bestFit="1" customWidth="1"/>
    <col min="3104" max="3104" width="7.125" style="497" bestFit="1" customWidth="1"/>
    <col min="3105" max="3328" width="8.625" style="497"/>
    <col min="3329" max="3329" width="2.375" style="497" bestFit="1" customWidth="1"/>
    <col min="3330" max="3330" width="0" style="497" hidden="1" customWidth="1"/>
    <col min="3331" max="3331" width="3" style="497" customWidth="1"/>
    <col min="3332" max="3332" width="15" style="497" customWidth="1"/>
    <col min="3333" max="3333" width="2.25" style="497" customWidth="1"/>
    <col min="3334" max="3334" width="5.625" style="497" bestFit="1" customWidth="1"/>
    <col min="3335" max="3335" width="6.25" style="497" bestFit="1" customWidth="1"/>
    <col min="3336" max="3336" width="4.5" style="497" customWidth="1"/>
    <col min="3337" max="3337" width="29.875" style="497" customWidth="1"/>
    <col min="3338" max="3338" width="1.25" style="497" customWidth="1"/>
    <col min="3339" max="3339" width="5" style="497" customWidth="1"/>
    <col min="3340" max="3340" width="4.75" style="497" customWidth="1"/>
    <col min="3341" max="3341" width="5.125" style="497" customWidth="1"/>
    <col min="3342" max="3342" width="4.875" style="497" customWidth="1"/>
    <col min="3343" max="3343" width="5.25" style="497" customWidth="1"/>
    <col min="3344" max="3345" width="5.625" style="497" customWidth="1"/>
    <col min="3346" max="3346" width="1" style="497" customWidth="1"/>
    <col min="3347" max="3351" width="5.375" style="497" customWidth="1"/>
    <col min="3352" max="3352" width="5.625" style="497" customWidth="1"/>
    <col min="3353" max="3353" width="5.5" style="497" customWidth="1"/>
    <col min="3354" max="3354" width="5.875" style="497" customWidth="1"/>
    <col min="3355" max="3355" width="5.25" style="497" customWidth="1"/>
    <col min="3356" max="3358" width="5.375" style="497" customWidth="1"/>
    <col min="3359" max="3359" width="6.25" style="497" bestFit="1" customWidth="1"/>
    <col min="3360" max="3360" width="7.125" style="497" bestFit="1" customWidth="1"/>
    <col min="3361" max="3584" width="8.625" style="497"/>
    <col min="3585" max="3585" width="2.375" style="497" bestFit="1" customWidth="1"/>
    <col min="3586" max="3586" width="0" style="497" hidden="1" customWidth="1"/>
    <col min="3587" max="3587" width="3" style="497" customWidth="1"/>
    <col min="3588" max="3588" width="15" style="497" customWidth="1"/>
    <col min="3589" max="3589" width="2.25" style="497" customWidth="1"/>
    <col min="3590" max="3590" width="5.625" style="497" bestFit="1" customWidth="1"/>
    <col min="3591" max="3591" width="6.25" style="497" bestFit="1" customWidth="1"/>
    <col min="3592" max="3592" width="4.5" style="497" customWidth="1"/>
    <col min="3593" max="3593" width="29.875" style="497" customWidth="1"/>
    <col min="3594" max="3594" width="1.25" style="497" customWidth="1"/>
    <col min="3595" max="3595" width="5" style="497" customWidth="1"/>
    <col min="3596" max="3596" width="4.75" style="497" customWidth="1"/>
    <col min="3597" max="3597" width="5.125" style="497" customWidth="1"/>
    <col min="3598" max="3598" width="4.875" style="497" customWidth="1"/>
    <col min="3599" max="3599" width="5.25" style="497" customWidth="1"/>
    <col min="3600" max="3601" width="5.625" style="497" customWidth="1"/>
    <col min="3602" max="3602" width="1" style="497" customWidth="1"/>
    <col min="3603" max="3607" width="5.375" style="497" customWidth="1"/>
    <col min="3608" max="3608" width="5.625" style="497" customWidth="1"/>
    <col min="3609" max="3609" width="5.5" style="497" customWidth="1"/>
    <col min="3610" max="3610" width="5.875" style="497" customWidth="1"/>
    <col min="3611" max="3611" width="5.25" style="497" customWidth="1"/>
    <col min="3612" max="3614" width="5.375" style="497" customWidth="1"/>
    <col min="3615" max="3615" width="6.25" style="497" bestFit="1" customWidth="1"/>
    <col min="3616" max="3616" width="7.125" style="497" bestFit="1" customWidth="1"/>
    <col min="3617" max="3840" width="8.625" style="497"/>
    <col min="3841" max="3841" width="2.375" style="497" bestFit="1" customWidth="1"/>
    <col min="3842" max="3842" width="0" style="497" hidden="1" customWidth="1"/>
    <col min="3843" max="3843" width="3" style="497" customWidth="1"/>
    <col min="3844" max="3844" width="15" style="497" customWidth="1"/>
    <col min="3845" max="3845" width="2.25" style="497" customWidth="1"/>
    <col min="3846" max="3846" width="5.625" style="497" bestFit="1" customWidth="1"/>
    <col min="3847" max="3847" width="6.25" style="497" bestFit="1" customWidth="1"/>
    <col min="3848" max="3848" width="4.5" style="497" customWidth="1"/>
    <col min="3849" max="3849" width="29.875" style="497" customWidth="1"/>
    <col min="3850" max="3850" width="1.25" style="497" customWidth="1"/>
    <col min="3851" max="3851" width="5" style="497" customWidth="1"/>
    <col min="3852" max="3852" width="4.75" style="497" customWidth="1"/>
    <col min="3853" max="3853" width="5.125" style="497" customWidth="1"/>
    <col min="3854" max="3854" width="4.875" style="497" customWidth="1"/>
    <col min="3855" max="3855" width="5.25" style="497" customWidth="1"/>
    <col min="3856" max="3857" width="5.625" style="497" customWidth="1"/>
    <col min="3858" max="3858" width="1" style="497" customWidth="1"/>
    <col min="3859" max="3863" width="5.375" style="497" customWidth="1"/>
    <col min="3864" max="3864" width="5.625" style="497" customWidth="1"/>
    <col min="3865" max="3865" width="5.5" style="497" customWidth="1"/>
    <col min="3866" max="3866" width="5.875" style="497" customWidth="1"/>
    <col min="3867" max="3867" width="5.25" style="497" customWidth="1"/>
    <col min="3868" max="3870" width="5.375" style="497" customWidth="1"/>
    <col min="3871" max="3871" width="6.25" style="497" bestFit="1" customWidth="1"/>
    <col min="3872" max="3872" width="7.125" style="497" bestFit="1" customWidth="1"/>
    <col min="3873" max="4096" width="8.625" style="497"/>
    <col min="4097" max="4097" width="2.375" style="497" bestFit="1" customWidth="1"/>
    <col min="4098" max="4098" width="0" style="497" hidden="1" customWidth="1"/>
    <col min="4099" max="4099" width="3" style="497" customWidth="1"/>
    <col min="4100" max="4100" width="15" style="497" customWidth="1"/>
    <col min="4101" max="4101" width="2.25" style="497" customWidth="1"/>
    <col min="4102" max="4102" width="5.625" style="497" bestFit="1" customWidth="1"/>
    <col min="4103" max="4103" width="6.25" style="497" bestFit="1" customWidth="1"/>
    <col min="4104" max="4104" width="4.5" style="497" customWidth="1"/>
    <col min="4105" max="4105" width="29.875" style="497" customWidth="1"/>
    <col min="4106" max="4106" width="1.25" style="497" customWidth="1"/>
    <col min="4107" max="4107" width="5" style="497" customWidth="1"/>
    <col min="4108" max="4108" width="4.75" style="497" customWidth="1"/>
    <col min="4109" max="4109" width="5.125" style="497" customWidth="1"/>
    <col min="4110" max="4110" width="4.875" style="497" customWidth="1"/>
    <col min="4111" max="4111" width="5.25" style="497" customWidth="1"/>
    <col min="4112" max="4113" width="5.625" style="497" customWidth="1"/>
    <col min="4114" max="4114" width="1" style="497" customWidth="1"/>
    <col min="4115" max="4119" width="5.375" style="497" customWidth="1"/>
    <col min="4120" max="4120" width="5.625" style="497" customWidth="1"/>
    <col min="4121" max="4121" width="5.5" style="497" customWidth="1"/>
    <col min="4122" max="4122" width="5.875" style="497" customWidth="1"/>
    <col min="4123" max="4123" width="5.25" style="497" customWidth="1"/>
    <col min="4124" max="4126" width="5.375" style="497" customWidth="1"/>
    <col min="4127" max="4127" width="6.25" style="497" bestFit="1" customWidth="1"/>
    <col min="4128" max="4128" width="7.125" style="497" bestFit="1" customWidth="1"/>
    <col min="4129" max="4352" width="8.625" style="497"/>
    <col min="4353" max="4353" width="2.375" style="497" bestFit="1" customWidth="1"/>
    <col min="4354" max="4354" width="0" style="497" hidden="1" customWidth="1"/>
    <col min="4355" max="4355" width="3" style="497" customWidth="1"/>
    <col min="4356" max="4356" width="15" style="497" customWidth="1"/>
    <col min="4357" max="4357" width="2.25" style="497" customWidth="1"/>
    <col min="4358" max="4358" width="5.625" style="497" bestFit="1" customWidth="1"/>
    <col min="4359" max="4359" width="6.25" style="497" bestFit="1" customWidth="1"/>
    <col min="4360" max="4360" width="4.5" style="497" customWidth="1"/>
    <col min="4361" max="4361" width="29.875" style="497" customWidth="1"/>
    <col min="4362" max="4362" width="1.25" style="497" customWidth="1"/>
    <col min="4363" max="4363" width="5" style="497" customWidth="1"/>
    <col min="4364" max="4364" width="4.75" style="497" customWidth="1"/>
    <col min="4365" max="4365" width="5.125" style="497" customWidth="1"/>
    <col min="4366" max="4366" width="4.875" style="497" customWidth="1"/>
    <col min="4367" max="4367" width="5.25" style="497" customWidth="1"/>
    <col min="4368" max="4369" width="5.625" style="497" customWidth="1"/>
    <col min="4370" max="4370" width="1" style="497" customWidth="1"/>
    <col min="4371" max="4375" width="5.375" style="497" customWidth="1"/>
    <col min="4376" max="4376" width="5.625" style="497" customWidth="1"/>
    <col min="4377" max="4377" width="5.5" style="497" customWidth="1"/>
    <col min="4378" max="4378" width="5.875" style="497" customWidth="1"/>
    <col min="4379" max="4379" width="5.25" style="497" customWidth="1"/>
    <col min="4380" max="4382" width="5.375" style="497" customWidth="1"/>
    <col min="4383" max="4383" width="6.25" style="497" bestFit="1" customWidth="1"/>
    <col min="4384" max="4384" width="7.125" style="497" bestFit="1" customWidth="1"/>
    <col min="4385" max="4608" width="8.625" style="497"/>
    <col min="4609" max="4609" width="2.375" style="497" bestFit="1" customWidth="1"/>
    <col min="4610" max="4610" width="0" style="497" hidden="1" customWidth="1"/>
    <col min="4611" max="4611" width="3" style="497" customWidth="1"/>
    <col min="4612" max="4612" width="15" style="497" customWidth="1"/>
    <col min="4613" max="4613" width="2.25" style="497" customWidth="1"/>
    <col min="4614" max="4614" width="5.625" style="497" bestFit="1" customWidth="1"/>
    <col min="4615" max="4615" width="6.25" style="497" bestFit="1" customWidth="1"/>
    <col min="4616" max="4616" width="4.5" style="497" customWidth="1"/>
    <col min="4617" max="4617" width="29.875" style="497" customWidth="1"/>
    <col min="4618" max="4618" width="1.25" style="497" customWidth="1"/>
    <col min="4619" max="4619" width="5" style="497" customWidth="1"/>
    <col min="4620" max="4620" width="4.75" style="497" customWidth="1"/>
    <col min="4621" max="4621" width="5.125" style="497" customWidth="1"/>
    <col min="4622" max="4622" width="4.875" style="497" customWidth="1"/>
    <col min="4623" max="4623" width="5.25" style="497" customWidth="1"/>
    <col min="4624" max="4625" width="5.625" style="497" customWidth="1"/>
    <col min="4626" max="4626" width="1" style="497" customWidth="1"/>
    <col min="4627" max="4631" width="5.375" style="497" customWidth="1"/>
    <col min="4632" max="4632" width="5.625" style="497" customWidth="1"/>
    <col min="4633" max="4633" width="5.5" style="497" customWidth="1"/>
    <col min="4634" max="4634" width="5.875" style="497" customWidth="1"/>
    <col min="4635" max="4635" width="5.25" style="497" customWidth="1"/>
    <col min="4636" max="4638" width="5.375" style="497" customWidth="1"/>
    <col min="4639" max="4639" width="6.25" style="497" bestFit="1" customWidth="1"/>
    <col min="4640" max="4640" width="7.125" style="497" bestFit="1" customWidth="1"/>
    <col min="4641" max="4864" width="8.625" style="497"/>
    <col min="4865" max="4865" width="2.375" style="497" bestFit="1" customWidth="1"/>
    <col min="4866" max="4866" width="0" style="497" hidden="1" customWidth="1"/>
    <col min="4867" max="4867" width="3" style="497" customWidth="1"/>
    <col min="4868" max="4868" width="15" style="497" customWidth="1"/>
    <col min="4869" max="4869" width="2.25" style="497" customWidth="1"/>
    <col min="4870" max="4870" width="5.625" style="497" bestFit="1" customWidth="1"/>
    <col min="4871" max="4871" width="6.25" style="497" bestFit="1" customWidth="1"/>
    <col min="4872" max="4872" width="4.5" style="497" customWidth="1"/>
    <col min="4873" max="4873" width="29.875" style="497" customWidth="1"/>
    <col min="4874" max="4874" width="1.25" style="497" customWidth="1"/>
    <col min="4875" max="4875" width="5" style="497" customWidth="1"/>
    <col min="4876" max="4876" width="4.75" style="497" customWidth="1"/>
    <col min="4877" max="4877" width="5.125" style="497" customWidth="1"/>
    <col min="4878" max="4878" width="4.875" style="497" customWidth="1"/>
    <col min="4879" max="4879" width="5.25" style="497" customWidth="1"/>
    <col min="4880" max="4881" width="5.625" style="497" customWidth="1"/>
    <col min="4882" max="4882" width="1" style="497" customWidth="1"/>
    <col min="4883" max="4887" width="5.375" style="497" customWidth="1"/>
    <col min="4888" max="4888" width="5.625" style="497" customWidth="1"/>
    <col min="4889" max="4889" width="5.5" style="497" customWidth="1"/>
    <col min="4890" max="4890" width="5.875" style="497" customWidth="1"/>
    <col min="4891" max="4891" width="5.25" style="497" customWidth="1"/>
    <col min="4892" max="4894" width="5.375" style="497" customWidth="1"/>
    <col min="4895" max="4895" width="6.25" style="497" bestFit="1" customWidth="1"/>
    <col min="4896" max="4896" width="7.125" style="497" bestFit="1" customWidth="1"/>
    <col min="4897" max="5120" width="8.625" style="497"/>
    <col min="5121" max="5121" width="2.375" style="497" bestFit="1" customWidth="1"/>
    <col min="5122" max="5122" width="0" style="497" hidden="1" customWidth="1"/>
    <col min="5123" max="5123" width="3" style="497" customWidth="1"/>
    <col min="5124" max="5124" width="15" style="497" customWidth="1"/>
    <col min="5125" max="5125" width="2.25" style="497" customWidth="1"/>
    <col min="5126" max="5126" width="5.625" style="497" bestFit="1" customWidth="1"/>
    <col min="5127" max="5127" width="6.25" style="497" bestFit="1" customWidth="1"/>
    <col min="5128" max="5128" width="4.5" style="497" customWidth="1"/>
    <col min="5129" max="5129" width="29.875" style="497" customWidth="1"/>
    <col min="5130" max="5130" width="1.25" style="497" customWidth="1"/>
    <col min="5131" max="5131" width="5" style="497" customWidth="1"/>
    <col min="5132" max="5132" width="4.75" style="497" customWidth="1"/>
    <col min="5133" max="5133" width="5.125" style="497" customWidth="1"/>
    <col min="5134" max="5134" width="4.875" style="497" customWidth="1"/>
    <col min="5135" max="5135" width="5.25" style="497" customWidth="1"/>
    <col min="5136" max="5137" width="5.625" style="497" customWidth="1"/>
    <col min="5138" max="5138" width="1" style="497" customWidth="1"/>
    <col min="5139" max="5143" width="5.375" style="497" customWidth="1"/>
    <col min="5144" max="5144" width="5.625" style="497" customWidth="1"/>
    <col min="5145" max="5145" width="5.5" style="497" customWidth="1"/>
    <col min="5146" max="5146" width="5.875" style="497" customWidth="1"/>
    <col min="5147" max="5147" width="5.25" style="497" customWidth="1"/>
    <col min="5148" max="5150" width="5.375" style="497" customWidth="1"/>
    <col min="5151" max="5151" width="6.25" style="497" bestFit="1" customWidth="1"/>
    <col min="5152" max="5152" width="7.125" style="497" bestFit="1" customWidth="1"/>
    <col min="5153" max="5376" width="8.625" style="497"/>
    <col min="5377" max="5377" width="2.375" style="497" bestFit="1" customWidth="1"/>
    <col min="5378" max="5378" width="0" style="497" hidden="1" customWidth="1"/>
    <col min="5379" max="5379" width="3" style="497" customWidth="1"/>
    <col min="5380" max="5380" width="15" style="497" customWidth="1"/>
    <col min="5381" max="5381" width="2.25" style="497" customWidth="1"/>
    <col min="5382" max="5382" width="5.625" style="497" bestFit="1" customWidth="1"/>
    <col min="5383" max="5383" width="6.25" style="497" bestFit="1" customWidth="1"/>
    <col min="5384" max="5384" width="4.5" style="497" customWidth="1"/>
    <col min="5385" max="5385" width="29.875" style="497" customWidth="1"/>
    <col min="5386" max="5386" width="1.25" style="497" customWidth="1"/>
    <col min="5387" max="5387" width="5" style="497" customWidth="1"/>
    <col min="5388" max="5388" width="4.75" style="497" customWidth="1"/>
    <col min="5389" max="5389" width="5.125" style="497" customWidth="1"/>
    <col min="5390" max="5390" width="4.875" style="497" customWidth="1"/>
    <col min="5391" max="5391" width="5.25" style="497" customWidth="1"/>
    <col min="5392" max="5393" width="5.625" style="497" customWidth="1"/>
    <col min="5394" max="5394" width="1" style="497" customWidth="1"/>
    <col min="5395" max="5399" width="5.375" style="497" customWidth="1"/>
    <col min="5400" max="5400" width="5.625" style="497" customWidth="1"/>
    <col min="5401" max="5401" width="5.5" style="497" customWidth="1"/>
    <col min="5402" max="5402" width="5.875" style="497" customWidth="1"/>
    <col min="5403" max="5403" width="5.25" style="497" customWidth="1"/>
    <col min="5404" max="5406" width="5.375" style="497" customWidth="1"/>
    <col min="5407" max="5407" width="6.25" style="497" bestFit="1" customWidth="1"/>
    <col min="5408" max="5408" width="7.125" style="497" bestFit="1" customWidth="1"/>
    <col min="5409" max="5632" width="8.625" style="497"/>
    <col min="5633" max="5633" width="2.375" style="497" bestFit="1" customWidth="1"/>
    <col min="5634" max="5634" width="0" style="497" hidden="1" customWidth="1"/>
    <col min="5635" max="5635" width="3" style="497" customWidth="1"/>
    <col min="5636" max="5636" width="15" style="497" customWidth="1"/>
    <col min="5637" max="5637" width="2.25" style="497" customWidth="1"/>
    <col min="5638" max="5638" width="5.625" style="497" bestFit="1" customWidth="1"/>
    <col min="5639" max="5639" width="6.25" style="497" bestFit="1" customWidth="1"/>
    <col min="5640" max="5640" width="4.5" style="497" customWidth="1"/>
    <col min="5641" max="5641" width="29.875" style="497" customWidth="1"/>
    <col min="5642" max="5642" width="1.25" style="497" customWidth="1"/>
    <col min="5643" max="5643" width="5" style="497" customWidth="1"/>
    <col min="5644" max="5644" width="4.75" style="497" customWidth="1"/>
    <col min="5645" max="5645" width="5.125" style="497" customWidth="1"/>
    <col min="5646" max="5646" width="4.875" style="497" customWidth="1"/>
    <col min="5647" max="5647" width="5.25" style="497" customWidth="1"/>
    <col min="5648" max="5649" width="5.625" style="497" customWidth="1"/>
    <col min="5650" max="5650" width="1" style="497" customWidth="1"/>
    <col min="5651" max="5655" width="5.375" style="497" customWidth="1"/>
    <col min="5656" max="5656" width="5.625" style="497" customWidth="1"/>
    <col min="5657" max="5657" width="5.5" style="497" customWidth="1"/>
    <col min="5658" max="5658" width="5.875" style="497" customWidth="1"/>
    <col min="5659" max="5659" width="5.25" style="497" customWidth="1"/>
    <col min="5660" max="5662" width="5.375" style="497" customWidth="1"/>
    <col min="5663" max="5663" width="6.25" style="497" bestFit="1" customWidth="1"/>
    <col min="5664" max="5664" width="7.125" style="497" bestFit="1" customWidth="1"/>
    <col min="5665" max="5888" width="8.625" style="497"/>
    <col min="5889" max="5889" width="2.375" style="497" bestFit="1" customWidth="1"/>
    <col min="5890" max="5890" width="0" style="497" hidden="1" customWidth="1"/>
    <col min="5891" max="5891" width="3" style="497" customWidth="1"/>
    <col min="5892" max="5892" width="15" style="497" customWidth="1"/>
    <col min="5893" max="5893" width="2.25" style="497" customWidth="1"/>
    <col min="5894" max="5894" width="5.625" style="497" bestFit="1" customWidth="1"/>
    <col min="5895" max="5895" width="6.25" style="497" bestFit="1" customWidth="1"/>
    <col min="5896" max="5896" width="4.5" style="497" customWidth="1"/>
    <col min="5897" max="5897" width="29.875" style="497" customWidth="1"/>
    <col min="5898" max="5898" width="1.25" style="497" customWidth="1"/>
    <col min="5899" max="5899" width="5" style="497" customWidth="1"/>
    <col min="5900" max="5900" width="4.75" style="497" customWidth="1"/>
    <col min="5901" max="5901" width="5.125" style="497" customWidth="1"/>
    <col min="5902" max="5902" width="4.875" style="497" customWidth="1"/>
    <col min="5903" max="5903" width="5.25" style="497" customWidth="1"/>
    <col min="5904" max="5905" width="5.625" style="497" customWidth="1"/>
    <col min="5906" max="5906" width="1" style="497" customWidth="1"/>
    <col min="5907" max="5911" width="5.375" style="497" customWidth="1"/>
    <col min="5912" max="5912" width="5.625" style="497" customWidth="1"/>
    <col min="5913" max="5913" width="5.5" style="497" customWidth="1"/>
    <col min="5914" max="5914" width="5.875" style="497" customWidth="1"/>
    <col min="5915" max="5915" width="5.25" style="497" customWidth="1"/>
    <col min="5916" max="5918" width="5.375" style="497" customWidth="1"/>
    <col min="5919" max="5919" width="6.25" style="497" bestFit="1" customWidth="1"/>
    <col min="5920" max="5920" width="7.125" style="497" bestFit="1" customWidth="1"/>
    <col min="5921" max="6144" width="8.625" style="497"/>
    <col min="6145" max="6145" width="2.375" style="497" bestFit="1" customWidth="1"/>
    <col min="6146" max="6146" width="0" style="497" hidden="1" customWidth="1"/>
    <col min="6147" max="6147" width="3" style="497" customWidth="1"/>
    <col min="6148" max="6148" width="15" style="497" customWidth="1"/>
    <col min="6149" max="6149" width="2.25" style="497" customWidth="1"/>
    <col min="6150" max="6150" width="5.625" style="497" bestFit="1" customWidth="1"/>
    <col min="6151" max="6151" width="6.25" style="497" bestFit="1" customWidth="1"/>
    <col min="6152" max="6152" width="4.5" style="497" customWidth="1"/>
    <col min="6153" max="6153" width="29.875" style="497" customWidth="1"/>
    <col min="6154" max="6154" width="1.25" style="497" customWidth="1"/>
    <col min="6155" max="6155" width="5" style="497" customWidth="1"/>
    <col min="6156" max="6156" width="4.75" style="497" customWidth="1"/>
    <col min="6157" max="6157" width="5.125" style="497" customWidth="1"/>
    <col min="6158" max="6158" width="4.875" style="497" customWidth="1"/>
    <col min="6159" max="6159" width="5.25" style="497" customWidth="1"/>
    <col min="6160" max="6161" width="5.625" style="497" customWidth="1"/>
    <col min="6162" max="6162" width="1" style="497" customWidth="1"/>
    <col min="6163" max="6167" width="5.375" style="497" customWidth="1"/>
    <col min="6168" max="6168" width="5.625" style="497" customWidth="1"/>
    <col min="6169" max="6169" width="5.5" style="497" customWidth="1"/>
    <col min="6170" max="6170" width="5.875" style="497" customWidth="1"/>
    <col min="6171" max="6171" width="5.25" style="497" customWidth="1"/>
    <col min="6172" max="6174" width="5.375" style="497" customWidth="1"/>
    <col min="6175" max="6175" width="6.25" style="497" bestFit="1" customWidth="1"/>
    <col min="6176" max="6176" width="7.125" style="497" bestFit="1" customWidth="1"/>
    <col min="6177" max="6400" width="8.625" style="497"/>
    <col min="6401" max="6401" width="2.375" style="497" bestFit="1" customWidth="1"/>
    <col min="6402" max="6402" width="0" style="497" hidden="1" customWidth="1"/>
    <col min="6403" max="6403" width="3" style="497" customWidth="1"/>
    <col min="6404" max="6404" width="15" style="497" customWidth="1"/>
    <col min="6405" max="6405" width="2.25" style="497" customWidth="1"/>
    <col min="6406" max="6406" width="5.625" style="497" bestFit="1" customWidth="1"/>
    <col min="6407" max="6407" width="6.25" style="497" bestFit="1" customWidth="1"/>
    <col min="6408" max="6408" width="4.5" style="497" customWidth="1"/>
    <col min="6409" max="6409" width="29.875" style="497" customWidth="1"/>
    <col min="6410" max="6410" width="1.25" style="497" customWidth="1"/>
    <col min="6411" max="6411" width="5" style="497" customWidth="1"/>
    <col min="6412" max="6412" width="4.75" style="497" customWidth="1"/>
    <col min="6413" max="6413" width="5.125" style="497" customWidth="1"/>
    <col min="6414" max="6414" width="4.875" style="497" customWidth="1"/>
    <col min="6415" max="6415" width="5.25" style="497" customWidth="1"/>
    <col min="6416" max="6417" width="5.625" style="497" customWidth="1"/>
    <col min="6418" max="6418" width="1" style="497" customWidth="1"/>
    <col min="6419" max="6423" width="5.375" style="497" customWidth="1"/>
    <col min="6424" max="6424" width="5.625" style="497" customWidth="1"/>
    <col min="6425" max="6425" width="5.5" style="497" customWidth="1"/>
    <col min="6426" max="6426" width="5.875" style="497" customWidth="1"/>
    <col min="6427" max="6427" width="5.25" style="497" customWidth="1"/>
    <col min="6428" max="6430" width="5.375" style="497" customWidth="1"/>
    <col min="6431" max="6431" width="6.25" style="497" bestFit="1" customWidth="1"/>
    <col min="6432" max="6432" width="7.125" style="497" bestFit="1" customWidth="1"/>
    <col min="6433" max="6656" width="8.625" style="497"/>
    <col min="6657" max="6657" width="2.375" style="497" bestFit="1" customWidth="1"/>
    <col min="6658" max="6658" width="0" style="497" hidden="1" customWidth="1"/>
    <col min="6659" max="6659" width="3" style="497" customWidth="1"/>
    <col min="6660" max="6660" width="15" style="497" customWidth="1"/>
    <col min="6661" max="6661" width="2.25" style="497" customWidth="1"/>
    <col min="6662" max="6662" width="5.625" style="497" bestFit="1" customWidth="1"/>
    <col min="6663" max="6663" width="6.25" style="497" bestFit="1" customWidth="1"/>
    <col min="6664" max="6664" width="4.5" style="497" customWidth="1"/>
    <col min="6665" max="6665" width="29.875" style="497" customWidth="1"/>
    <col min="6666" max="6666" width="1.25" style="497" customWidth="1"/>
    <col min="6667" max="6667" width="5" style="497" customWidth="1"/>
    <col min="6668" max="6668" width="4.75" style="497" customWidth="1"/>
    <col min="6669" max="6669" width="5.125" style="497" customWidth="1"/>
    <col min="6670" max="6670" width="4.875" style="497" customWidth="1"/>
    <col min="6671" max="6671" width="5.25" style="497" customWidth="1"/>
    <col min="6672" max="6673" width="5.625" style="497" customWidth="1"/>
    <col min="6674" max="6674" width="1" style="497" customWidth="1"/>
    <col min="6675" max="6679" width="5.375" style="497" customWidth="1"/>
    <col min="6680" max="6680" width="5.625" style="497" customWidth="1"/>
    <col min="6681" max="6681" width="5.5" style="497" customWidth="1"/>
    <col min="6682" max="6682" width="5.875" style="497" customWidth="1"/>
    <col min="6683" max="6683" width="5.25" style="497" customWidth="1"/>
    <col min="6684" max="6686" width="5.375" style="497" customWidth="1"/>
    <col min="6687" max="6687" width="6.25" style="497" bestFit="1" customWidth="1"/>
    <col min="6688" max="6688" width="7.125" style="497" bestFit="1" customWidth="1"/>
    <col min="6689" max="6912" width="8.625" style="497"/>
    <col min="6913" max="6913" width="2.375" style="497" bestFit="1" customWidth="1"/>
    <col min="6914" max="6914" width="0" style="497" hidden="1" customWidth="1"/>
    <col min="6915" max="6915" width="3" style="497" customWidth="1"/>
    <col min="6916" max="6916" width="15" style="497" customWidth="1"/>
    <col min="6917" max="6917" width="2.25" style="497" customWidth="1"/>
    <col min="6918" max="6918" width="5.625" style="497" bestFit="1" customWidth="1"/>
    <col min="6919" max="6919" width="6.25" style="497" bestFit="1" customWidth="1"/>
    <col min="6920" max="6920" width="4.5" style="497" customWidth="1"/>
    <col min="6921" max="6921" width="29.875" style="497" customWidth="1"/>
    <col min="6922" max="6922" width="1.25" style="497" customWidth="1"/>
    <col min="6923" max="6923" width="5" style="497" customWidth="1"/>
    <col min="6924" max="6924" width="4.75" style="497" customWidth="1"/>
    <col min="6925" max="6925" width="5.125" style="497" customWidth="1"/>
    <col min="6926" max="6926" width="4.875" style="497" customWidth="1"/>
    <col min="6927" max="6927" width="5.25" style="497" customWidth="1"/>
    <col min="6928" max="6929" width="5.625" style="497" customWidth="1"/>
    <col min="6930" max="6930" width="1" style="497" customWidth="1"/>
    <col min="6931" max="6935" width="5.375" style="497" customWidth="1"/>
    <col min="6936" max="6936" width="5.625" style="497" customWidth="1"/>
    <col min="6937" max="6937" width="5.5" style="497" customWidth="1"/>
    <col min="6938" max="6938" width="5.875" style="497" customWidth="1"/>
    <col min="6939" max="6939" width="5.25" style="497" customWidth="1"/>
    <col min="6940" max="6942" width="5.375" style="497" customWidth="1"/>
    <col min="6943" max="6943" width="6.25" style="497" bestFit="1" customWidth="1"/>
    <col min="6944" max="6944" width="7.125" style="497" bestFit="1" customWidth="1"/>
    <col min="6945" max="7168" width="8.625" style="497"/>
    <col min="7169" max="7169" width="2.375" style="497" bestFit="1" customWidth="1"/>
    <col min="7170" max="7170" width="0" style="497" hidden="1" customWidth="1"/>
    <col min="7171" max="7171" width="3" style="497" customWidth="1"/>
    <col min="7172" max="7172" width="15" style="497" customWidth="1"/>
    <col min="7173" max="7173" width="2.25" style="497" customWidth="1"/>
    <col min="7174" max="7174" width="5.625" style="497" bestFit="1" customWidth="1"/>
    <col min="7175" max="7175" width="6.25" style="497" bestFit="1" customWidth="1"/>
    <col min="7176" max="7176" width="4.5" style="497" customWidth="1"/>
    <col min="7177" max="7177" width="29.875" style="497" customWidth="1"/>
    <col min="7178" max="7178" width="1.25" style="497" customWidth="1"/>
    <col min="7179" max="7179" width="5" style="497" customWidth="1"/>
    <col min="7180" max="7180" width="4.75" style="497" customWidth="1"/>
    <col min="7181" max="7181" width="5.125" style="497" customWidth="1"/>
    <col min="7182" max="7182" width="4.875" style="497" customWidth="1"/>
    <col min="7183" max="7183" width="5.25" style="497" customWidth="1"/>
    <col min="7184" max="7185" width="5.625" style="497" customWidth="1"/>
    <col min="7186" max="7186" width="1" style="497" customWidth="1"/>
    <col min="7187" max="7191" width="5.375" style="497" customWidth="1"/>
    <col min="7192" max="7192" width="5.625" style="497" customWidth="1"/>
    <col min="7193" max="7193" width="5.5" style="497" customWidth="1"/>
    <col min="7194" max="7194" width="5.875" style="497" customWidth="1"/>
    <col min="7195" max="7195" width="5.25" style="497" customWidth="1"/>
    <col min="7196" max="7198" width="5.375" style="497" customWidth="1"/>
    <col min="7199" max="7199" width="6.25" style="497" bestFit="1" customWidth="1"/>
    <col min="7200" max="7200" width="7.125" style="497" bestFit="1" customWidth="1"/>
    <col min="7201" max="7424" width="8.625" style="497"/>
    <col min="7425" max="7425" width="2.375" style="497" bestFit="1" customWidth="1"/>
    <col min="7426" max="7426" width="0" style="497" hidden="1" customWidth="1"/>
    <col min="7427" max="7427" width="3" style="497" customWidth="1"/>
    <col min="7428" max="7428" width="15" style="497" customWidth="1"/>
    <col min="7429" max="7429" width="2.25" style="497" customWidth="1"/>
    <col min="7430" max="7430" width="5.625" style="497" bestFit="1" customWidth="1"/>
    <col min="7431" max="7431" width="6.25" style="497" bestFit="1" customWidth="1"/>
    <col min="7432" max="7432" width="4.5" style="497" customWidth="1"/>
    <col min="7433" max="7433" width="29.875" style="497" customWidth="1"/>
    <col min="7434" max="7434" width="1.25" style="497" customWidth="1"/>
    <col min="7435" max="7435" width="5" style="497" customWidth="1"/>
    <col min="7436" max="7436" width="4.75" style="497" customWidth="1"/>
    <col min="7437" max="7437" width="5.125" style="497" customWidth="1"/>
    <col min="7438" max="7438" width="4.875" style="497" customWidth="1"/>
    <col min="7439" max="7439" width="5.25" style="497" customWidth="1"/>
    <col min="7440" max="7441" width="5.625" style="497" customWidth="1"/>
    <col min="7442" max="7442" width="1" style="497" customWidth="1"/>
    <col min="7443" max="7447" width="5.375" style="497" customWidth="1"/>
    <col min="7448" max="7448" width="5.625" style="497" customWidth="1"/>
    <col min="7449" max="7449" width="5.5" style="497" customWidth="1"/>
    <col min="7450" max="7450" width="5.875" style="497" customWidth="1"/>
    <col min="7451" max="7451" width="5.25" style="497" customWidth="1"/>
    <col min="7452" max="7454" width="5.375" style="497" customWidth="1"/>
    <col min="7455" max="7455" width="6.25" style="497" bestFit="1" customWidth="1"/>
    <col min="7456" max="7456" width="7.125" style="497" bestFit="1" customWidth="1"/>
    <col min="7457" max="7680" width="8.625" style="497"/>
    <col min="7681" max="7681" width="2.375" style="497" bestFit="1" customWidth="1"/>
    <col min="7682" max="7682" width="0" style="497" hidden="1" customWidth="1"/>
    <col min="7683" max="7683" width="3" style="497" customWidth="1"/>
    <col min="7684" max="7684" width="15" style="497" customWidth="1"/>
    <col min="7685" max="7685" width="2.25" style="497" customWidth="1"/>
    <col min="7686" max="7686" width="5.625" style="497" bestFit="1" customWidth="1"/>
    <col min="7687" max="7687" width="6.25" style="497" bestFit="1" customWidth="1"/>
    <col min="7688" max="7688" width="4.5" style="497" customWidth="1"/>
    <col min="7689" max="7689" width="29.875" style="497" customWidth="1"/>
    <col min="7690" max="7690" width="1.25" style="497" customWidth="1"/>
    <col min="7691" max="7691" width="5" style="497" customWidth="1"/>
    <col min="7692" max="7692" width="4.75" style="497" customWidth="1"/>
    <col min="7693" max="7693" width="5.125" style="497" customWidth="1"/>
    <col min="7694" max="7694" width="4.875" style="497" customWidth="1"/>
    <col min="7695" max="7695" width="5.25" style="497" customWidth="1"/>
    <col min="7696" max="7697" width="5.625" style="497" customWidth="1"/>
    <col min="7698" max="7698" width="1" style="497" customWidth="1"/>
    <col min="7699" max="7703" width="5.375" style="497" customWidth="1"/>
    <col min="7704" max="7704" width="5.625" style="497" customWidth="1"/>
    <col min="7705" max="7705" width="5.5" style="497" customWidth="1"/>
    <col min="7706" max="7706" width="5.875" style="497" customWidth="1"/>
    <col min="7707" max="7707" width="5.25" style="497" customWidth="1"/>
    <col min="7708" max="7710" width="5.375" style="497" customWidth="1"/>
    <col min="7711" max="7711" width="6.25" style="497" bestFit="1" customWidth="1"/>
    <col min="7712" max="7712" width="7.125" style="497" bestFit="1" customWidth="1"/>
    <col min="7713" max="7936" width="8.625" style="497"/>
    <col min="7937" max="7937" width="2.375" style="497" bestFit="1" customWidth="1"/>
    <col min="7938" max="7938" width="0" style="497" hidden="1" customWidth="1"/>
    <col min="7939" max="7939" width="3" style="497" customWidth="1"/>
    <col min="7940" max="7940" width="15" style="497" customWidth="1"/>
    <col min="7941" max="7941" width="2.25" style="497" customWidth="1"/>
    <col min="7942" max="7942" width="5.625" style="497" bestFit="1" customWidth="1"/>
    <col min="7943" max="7943" width="6.25" style="497" bestFit="1" customWidth="1"/>
    <col min="7944" max="7944" width="4.5" style="497" customWidth="1"/>
    <col min="7945" max="7945" width="29.875" style="497" customWidth="1"/>
    <col min="7946" max="7946" width="1.25" style="497" customWidth="1"/>
    <col min="7947" max="7947" width="5" style="497" customWidth="1"/>
    <col min="7948" max="7948" width="4.75" style="497" customWidth="1"/>
    <col min="7949" max="7949" width="5.125" style="497" customWidth="1"/>
    <col min="7950" max="7950" width="4.875" style="497" customWidth="1"/>
    <col min="7951" max="7951" width="5.25" style="497" customWidth="1"/>
    <col min="7952" max="7953" width="5.625" style="497" customWidth="1"/>
    <col min="7954" max="7954" width="1" style="497" customWidth="1"/>
    <col min="7955" max="7959" width="5.375" style="497" customWidth="1"/>
    <col min="7960" max="7960" width="5.625" style="497" customWidth="1"/>
    <col min="7961" max="7961" width="5.5" style="497" customWidth="1"/>
    <col min="7962" max="7962" width="5.875" style="497" customWidth="1"/>
    <col min="7963" max="7963" width="5.25" style="497" customWidth="1"/>
    <col min="7964" max="7966" width="5.375" style="497" customWidth="1"/>
    <col min="7967" max="7967" width="6.25" style="497" bestFit="1" customWidth="1"/>
    <col min="7968" max="7968" width="7.125" style="497" bestFit="1" customWidth="1"/>
    <col min="7969" max="8192" width="8.625" style="497"/>
    <col min="8193" max="8193" width="2.375" style="497" bestFit="1" customWidth="1"/>
    <col min="8194" max="8194" width="0" style="497" hidden="1" customWidth="1"/>
    <col min="8195" max="8195" width="3" style="497" customWidth="1"/>
    <col min="8196" max="8196" width="15" style="497" customWidth="1"/>
    <col min="8197" max="8197" width="2.25" style="497" customWidth="1"/>
    <col min="8198" max="8198" width="5.625" style="497" bestFit="1" customWidth="1"/>
    <col min="8199" max="8199" width="6.25" style="497" bestFit="1" customWidth="1"/>
    <col min="8200" max="8200" width="4.5" style="497" customWidth="1"/>
    <col min="8201" max="8201" width="29.875" style="497" customWidth="1"/>
    <col min="8202" max="8202" width="1.25" style="497" customWidth="1"/>
    <col min="8203" max="8203" width="5" style="497" customWidth="1"/>
    <col min="8204" max="8204" width="4.75" style="497" customWidth="1"/>
    <col min="8205" max="8205" width="5.125" style="497" customWidth="1"/>
    <col min="8206" max="8206" width="4.875" style="497" customWidth="1"/>
    <col min="8207" max="8207" width="5.25" style="497" customWidth="1"/>
    <col min="8208" max="8209" width="5.625" style="497" customWidth="1"/>
    <col min="8210" max="8210" width="1" style="497" customWidth="1"/>
    <col min="8211" max="8215" width="5.375" style="497" customWidth="1"/>
    <col min="8216" max="8216" width="5.625" style="497" customWidth="1"/>
    <col min="8217" max="8217" width="5.5" style="497" customWidth="1"/>
    <col min="8218" max="8218" width="5.875" style="497" customWidth="1"/>
    <col min="8219" max="8219" width="5.25" style="497" customWidth="1"/>
    <col min="8220" max="8222" width="5.375" style="497" customWidth="1"/>
    <col min="8223" max="8223" width="6.25" style="497" bestFit="1" customWidth="1"/>
    <col min="8224" max="8224" width="7.125" style="497" bestFit="1" customWidth="1"/>
    <col min="8225" max="8448" width="8.625" style="497"/>
    <col min="8449" max="8449" width="2.375" style="497" bestFit="1" customWidth="1"/>
    <col min="8450" max="8450" width="0" style="497" hidden="1" customWidth="1"/>
    <col min="8451" max="8451" width="3" style="497" customWidth="1"/>
    <col min="8452" max="8452" width="15" style="497" customWidth="1"/>
    <col min="8453" max="8453" width="2.25" style="497" customWidth="1"/>
    <col min="8454" max="8454" width="5.625" style="497" bestFit="1" customWidth="1"/>
    <col min="8455" max="8455" width="6.25" style="497" bestFit="1" customWidth="1"/>
    <col min="8456" max="8456" width="4.5" style="497" customWidth="1"/>
    <col min="8457" max="8457" width="29.875" style="497" customWidth="1"/>
    <col min="8458" max="8458" width="1.25" style="497" customWidth="1"/>
    <col min="8459" max="8459" width="5" style="497" customWidth="1"/>
    <col min="8460" max="8460" width="4.75" style="497" customWidth="1"/>
    <col min="8461" max="8461" width="5.125" style="497" customWidth="1"/>
    <col min="8462" max="8462" width="4.875" style="497" customWidth="1"/>
    <col min="8463" max="8463" width="5.25" style="497" customWidth="1"/>
    <col min="8464" max="8465" width="5.625" style="497" customWidth="1"/>
    <col min="8466" max="8466" width="1" style="497" customWidth="1"/>
    <col min="8467" max="8471" width="5.375" style="497" customWidth="1"/>
    <col min="8472" max="8472" width="5.625" style="497" customWidth="1"/>
    <col min="8473" max="8473" width="5.5" style="497" customWidth="1"/>
    <col min="8474" max="8474" width="5.875" style="497" customWidth="1"/>
    <col min="8475" max="8475" width="5.25" style="497" customWidth="1"/>
    <col min="8476" max="8478" width="5.375" style="497" customWidth="1"/>
    <col min="8479" max="8479" width="6.25" style="497" bestFit="1" customWidth="1"/>
    <col min="8480" max="8480" width="7.125" style="497" bestFit="1" customWidth="1"/>
    <col min="8481" max="8704" width="8.625" style="497"/>
    <col min="8705" max="8705" width="2.375" style="497" bestFit="1" customWidth="1"/>
    <col min="8706" max="8706" width="0" style="497" hidden="1" customWidth="1"/>
    <col min="8707" max="8707" width="3" style="497" customWidth="1"/>
    <col min="8708" max="8708" width="15" style="497" customWidth="1"/>
    <col min="8709" max="8709" width="2.25" style="497" customWidth="1"/>
    <col min="8710" max="8710" width="5.625" style="497" bestFit="1" customWidth="1"/>
    <col min="8711" max="8711" width="6.25" style="497" bestFit="1" customWidth="1"/>
    <col min="8712" max="8712" width="4.5" style="497" customWidth="1"/>
    <col min="8713" max="8713" width="29.875" style="497" customWidth="1"/>
    <col min="8714" max="8714" width="1.25" style="497" customWidth="1"/>
    <col min="8715" max="8715" width="5" style="497" customWidth="1"/>
    <col min="8716" max="8716" width="4.75" style="497" customWidth="1"/>
    <col min="8717" max="8717" width="5.125" style="497" customWidth="1"/>
    <col min="8718" max="8718" width="4.875" style="497" customWidth="1"/>
    <col min="8719" max="8719" width="5.25" style="497" customWidth="1"/>
    <col min="8720" max="8721" width="5.625" style="497" customWidth="1"/>
    <col min="8722" max="8722" width="1" style="497" customWidth="1"/>
    <col min="8723" max="8727" width="5.375" style="497" customWidth="1"/>
    <col min="8728" max="8728" width="5.625" style="497" customWidth="1"/>
    <col min="8729" max="8729" width="5.5" style="497" customWidth="1"/>
    <col min="8730" max="8730" width="5.875" style="497" customWidth="1"/>
    <col min="8731" max="8731" width="5.25" style="497" customWidth="1"/>
    <col min="8732" max="8734" width="5.375" style="497" customWidth="1"/>
    <col min="8735" max="8735" width="6.25" style="497" bestFit="1" customWidth="1"/>
    <col min="8736" max="8736" width="7.125" style="497" bestFit="1" customWidth="1"/>
    <col min="8737" max="8960" width="8.625" style="497"/>
    <col min="8961" max="8961" width="2.375" style="497" bestFit="1" customWidth="1"/>
    <col min="8962" max="8962" width="0" style="497" hidden="1" customWidth="1"/>
    <col min="8963" max="8963" width="3" style="497" customWidth="1"/>
    <col min="8964" max="8964" width="15" style="497" customWidth="1"/>
    <col min="8965" max="8965" width="2.25" style="497" customWidth="1"/>
    <col min="8966" max="8966" width="5.625" style="497" bestFit="1" customWidth="1"/>
    <col min="8967" max="8967" width="6.25" style="497" bestFit="1" customWidth="1"/>
    <col min="8968" max="8968" width="4.5" style="497" customWidth="1"/>
    <col min="8969" max="8969" width="29.875" style="497" customWidth="1"/>
    <col min="8970" max="8970" width="1.25" style="497" customWidth="1"/>
    <col min="8971" max="8971" width="5" style="497" customWidth="1"/>
    <col min="8972" max="8972" width="4.75" style="497" customWidth="1"/>
    <col min="8973" max="8973" width="5.125" style="497" customWidth="1"/>
    <col min="8974" max="8974" width="4.875" style="497" customWidth="1"/>
    <col min="8975" max="8975" width="5.25" style="497" customWidth="1"/>
    <col min="8976" max="8977" width="5.625" style="497" customWidth="1"/>
    <col min="8978" max="8978" width="1" style="497" customWidth="1"/>
    <col min="8979" max="8983" width="5.375" style="497" customWidth="1"/>
    <col min="8984" max="8984" width="5.625" style="497" customWidth="1"/>
    <col min="8985" max="8985" width="5.5" style="497" customWidth="1"/>
    <col min="8986" max="8986" width="5.875" style="497" customWidth="1"/>
    <col min="8987" max="8987" width="5.25" style="497" customWidth="1"/>
    <col min="8988" max="8990" width="5.375" style="497" customWidth="1"/>
    <col min="8991" max="8991" width="6.25" style="497" bestFit="1" customWidth="1"/>
    <col min="8992" max="8992" width="7.125" style="497" bestFit="1" customWidth="1"/>
    <col min="8993" max="9216" width="8.625" style="497"/>
    <col min="9217" max="9217" width="2.375" style="497" bestFit="1" customWidth="1"/>
    <col min="9218" max="9218" width="0" style="497" hidden="1" customWidth="1"/>
    <col min="9219" max="9219" width="3" style="497" customWidth="1"/>
    <col min="9220" max="9220" width="15" style="497" customWidth="1"/>
    <col min="9221" max="9221" width="2.25" style="497" customWidth="1"/>
    <col min="9222" max="9222" width="5.625" style="497" bestFit="1" customWidth="1"/>
    <col min="9223" max="9223" width="6.25" style="497" bestFit="1" customWidth="1"/>
    <col min="9224" max="9224" width="4.5" style="497" customWidth="1"/>
    <col min="9225" max="9225" width="29.875" style="497" customWidth="1"/>
    <col min="9226" max="9226" width="1.25" style="497" customWidth="1"/>
    <col min="9227" max="9227" width="5" style="497" customWidth="1"/>
    <col min="9228" max="9228" width="4.75" style="497" customWidth="1"/>
    <col min="9229" max="9229" width="5.125" style="497" customWidth="1"/>
    <col min="9230" max="9230" width="4.875" style="497" customWidth="1"/>
    <col min="9231" max="9231" width="5.25" style="497" customWidth="1"/>
    <col min="9232" max="9233" width="5.625" style="497" customWidth="1"/>
    <col min="9234" max="9234" width="1" style="497" customWidth="1"/>
    <col min="9235" max="9239" width="5.375" style="497" customWidth="1"/>
    <col min="9240" max="9240" width="5.625" style="497" customWidth="1"/>
    <col min="9241" max="9241" width="5.5" style="497" customWidth="1"/>
    <col min="9242" max="9242" width="5.875" style="497" customWidth="1"/>
    <col min="9243" max="9243" width="5.25" style="497" customWidth="1"/>
    <col min="9244" max="9246" width="5.375" style="497" customWidth="1"/>
    <col min="9247" max="9247" width="6.25" style="497" bestFit="1" customWidth="1"/>
    <col min="9248" max="9248" width="7.125" style="497" bestFit="1" customWidth="1"/>
    <col min="9249" max="9472" width="8.625" style="497"/>
    <col min="9473" max="9473" width="2.375" style="497" bestFit="1" customWidth="1"/>
    <col min="9474" max="9474" width="0" style="497" hidden="1" customWidth="1"/>
    <col min="9475" max="9475" width="3" style="497" customWidth="1"/>
    <col min="9476" max="9476" width="15" style="497" customWidth="1"/>
    <col min="9477" max="9477" width="2.25" style="497" customWidth="1"/>
    <col min="9478" max="9478" width="5.625" style="497" bestFit="1" customWidth="1"/>
    <col min="9479" max="9479" width="6.25" style="497" bestFit="1" customWidth="1"/>
    <col min="9480" max="9480" width="4.5" style="497" customWidth="1"/>
    <col min="9481" max="9481" width="29.875" style="497" customWidth="1"/>
    <col min="9482" max="9482" width="1.25" style="497" customWidth="1"/>
    <col min="9483" max="9483" width="5" style="497" customWidth="1"/>
    <col min="9484" max="9484" width="4.75" style="497" customWidth="1"/>
    <col min="9485" max="9485" width="5.125" style="497" customWidth="1"/>
    <col min="9486" max="9486" width="4.875" style="497" customWidth="1"/>
    <col min="9487" max="9487" width="5.25" style="497" customWidth="1"/>
    <col min="9488" max="9489" width="5.625" style="497" customWidth="1"/>
    <col min="9490" max="9490" width="1" style="497" customWidth="1"/>
    <col min="9491" max="9495" width="5.375" style="497" customWidth="1"/>
    <col min="9496" max="9496" width="5.625" style="497" customWidth="1"/>
    <col min="9497" max="9497" width="5.5" style="497" customWidth="1"/>
    <col min="9498" max="9498" width="5.875" style="497" customWidth="1"/>
    <col min="9499" max="9499" width="5.25" style="497" customWidth="1"/>
    <col min="9500" max="9502" width="5.375" style="497" customWidth="1"/>
    <col min="9503" max="9503" width="6.25" style="497" bestFit="1" customWidth="1"/>
    <col min="9504" max="9504" width="7.125" style="497" bestFit="1" customWidth="1"/>
    <col min="9505" max="9728" width="8.625" style="497"/>
    <col min="9729" max="9729" width="2.375" style="497" bestFit="1" customWidth="1"/>
    <col min="9730" max="9730" width="0" style="497" hidden="1" customWidth="1"/>
    <col min="9731" max="9731" width="3" style="497" customWidth="1"/>
    <col min="9732" max="9732" width="15" style="497" customWidth="1"/>
    <col min="9733" max="9733" width="2.25" style="497" customWidth="1"/>
    <col min="9734" max="9734" width="5.625" style="497" bestFit="1" customWidth="1"/>
    <col min="9735" max="9735" width="6.25" style="497" bestFit="1" customWidth="1"/>
    <col min="9736" max="9736" width="4.5" style="497" customWidth="1"/>
    <col min="9737" max="9737" width="29.875" style="497" customWidth="1"/>
    <col min="9738" max="9738" width="1.25" style="497" customWidth="1"/>
    <col min="9739" max="9739" width="5" style="497" customWidth="1"/>
    <col min="9740" max="9740" width="4.75" style="497" customWidth="1"/>
    <col min="9741" max="9741" width="5.125" style="497" customWidth="1"/>
    <col min="9742" max="9742" width="4.875" style="497" customWidth="1"/>
    <col min="9743" max="9743" width="5.25" style="497" customWidth="1"/>
    <col min="9744" max="9745" width="5.625" style="497" customWidth="1"/>
    <col min="9746" max="9746" width="1" style="497" customWidth="1"/>
    <col min="9747" max="9751" width="5.375" style="497" customWidth="1"/>
    <col min="9752" max="9752" width="5.625" style="497" customWidth="1"/>
    <col min="9753" max="9753" width="5.5" style="497" customWidth="1"/>
    <col min="9754" max="9754" width="5.875" style="497" customWidth="1"/>
    <col min="9755" max="9755" width="5.25" style="497" customWidth="1"/>
    <col min="9756" max="9758" width="5.375" style="497" customWidth="1"/>
    <col min="9759" max="9759" width="6.25" style="497" bestFit="1" customWidth="1"/>
    <col min="9760" max="9760" width="7.125" style="497" bestFit="1" customWidth="1"/>
    <col min="9761" max="9984" width="8.625" style="497"/>
    <col min="9985" max="9985" width="2.375" style="497" bestFit="1" customWidth="1"/>
    <col min="9986" max="9986" width="0" style="497" hidden="1" customWidth="1"/>
    <col min="9987" max="9987" width="3" style="497" customWidth="1"/>
    <col min="9988" max="9988" width="15" style="497" customWidth="1"/>
    <col min="9989" max="9989" width="2.25" style="497" customWidth="1"/>
    <col min="9990" max="9990" width="5.625" style="497" bestFit="1" customWidth="1"/>
    <col min="9991" max="9991" width="6.25" style="497" bestFit="1" customWidth="1"/>
    <col min="9992" max="9992" width="4.5" style="497" customWidth="1"/>
    <col min="9993" max="9993" width="29.875" style="497" customWidth="1"/>
    <col min="9994" max="9994" width="1.25" style="497" customWidth="1"/>
    <col min="9995" max="9995" width="5" style="497" customWidth="1"/>
    <col min="9996" max="9996" width="4.75" style="497" customWidth="1"/>
    <col min="9997" max="9997" width="5.125" style="497" customWidth="1"/>
    <col min="9998" max="9998" width="4.875" style="497" customWidth="1"/>
    <col min="9999" max="9999" width="5.25" style="497" customWidth="1"/>
    <col min="10000" max="10001" width="5.625" style="497" customWidth="1"/>
    <col min="10002" max="10002" width="1" style="497" customWidth="1"/>
    <col min="10003" max="10007" width="5.375" style="497" customWidth="1"/>
    <col min="10008" max="10008" width="5.625" style="497" customWidth="1"/>
    <col min="10009" max="10009" width="5.5" style="497" customWidth="1"/>
    <col min="10010" max="10010" width="5.875" style="497" customWidth="1"/>
    <col min="10011" max="10011" width="5.25" style="497" customWidth="1"/>
    <col min="10012" max="10014" width="5.375" style="497" customWidth="1"/>
    <col min="10015" max="10015" width="6.25" style="497" bestFit="1" customWidth="1"/>
    <col min="10016" max="10016" width="7.125" style="497" bestFit="1" customWidth="1"/>
    <col min="10017" max="10240" width="8.625" style="497"/>
    <col min="10241" max="10241" width="2.375" style="497" bestFit="1" customWidth="1"/>
    <col min="10242" max="10242" width="0" style="497" hidden="1" customWidth="1"/>
    <col min="10243" max="10243" width="3" style="497" customWidth="1"/>
    <col min="10244" max="10244" width="15" style="497" customWidth="1"/>
    <col min="10245" max="10245" width="2.25" style="497" customWidth="1"/>
    <col min="10246" max="10246" width="5.625" style="497" bestFit="1" customWidth="1"/>
    <col min="10247" max="10247" width="6.25" style="497" bestFit="1" customWidth="1"/>
    <col min="10248" max="10248" width="4.5" style="497" customWidth="1"/>
    <col min="10249" max="10249" width="29.875" style="497" customWidth="1"/>
    <col min="10250" max="10250" width="1.25" style="497" customWidth="1"/>
    <col min="10251" max="10251" width="5" style="497" customWidth="1"/>
    <col min="10252" max="10252" width="4.75" style="497" customWidth="1"/>
    <col min="10253" max="10253" width="5.125" style="497" customWidth="1"/>
    <col min="10254" max="10254" width="4.875" style="497" customWidth="1"/>
    <col min="10255" max="10255" width="5.25" style="497" customWidth="1"/>
    <col min="10256" max="10257" width="5.625" style="497" customWidth="1"/>
    <col min="10258" max="10258" width="1" style="497" customWidth="1"/>
    <col min="10259" max="10263" width="5.375" style="497" customWidth="1"/>
    <col min="10264" max="10264" width="5.625" style="497" customWidth="1"/>
    <col min="10265" max="10265" width="5.5" style="497" customWidth="1"/>
    <col min="10266" max="10266" width="5.875" style="497" customWidth="1"/>
    <col min="10267" max="10267" width="5.25" style="497" customWidth="1"/>
    <col min="10268" max="10270" width="5.375" style="497" customWidth="1"/>
    <col min="10271" max="10271" width="6.25" style="497" bestFit="1" customWidth="1"/>
    <col min="10272" max="10272" width="7.125" style="497" bestFit="1" customWidth="1"/>
    <col min="10273" max="10496" width="8.625" style="497"/>
    <col min="10497" max="10497" width="2.375" style="497" bestFit="1" customWidth="1"/>
    <col min="10498" max="10498" width="0" style="497" hidden="1" customWidth="1"/>
    <col min="10499" max="10499" width="3" style="497" customWidth="1"/>
    <col min="10500" max="10500" width="15" style="497" customWidth="1"/>
    <col min="10501" max="10501" width="2.25" style="497" customWidth="1"/>
    <col min="10502" max="10502" width="5.625" style="497" bestFit="1" customWidth="1"/>
    <col min="10503" max="10503" width="6.25" style="497" bestFit="1" customWidth="1"/>
    <col min="10504" max="10504" width="4.5" style="497" customWidth="1"/>
    <col min="10505" max="10505" width="29.875" style="497" customWidth="1"/>
    <col min="10506" max="10506" width="1.25" style="497" customWidth="1"/>
    <col min="10507" max="10507" width="5" style="497" customWidth="1"/>
    <col min="10508" max="10508" width="4.75" style="497" customWidth="1"/>
    <col min="10509" max="10509" width="5.125" style="497" customWidth="1"/>
    <col min="10510" max="10510" width="4.875" style="497" customWidth="1"/>
    <col min="10511" max="10511" width="5.25" style="497" customWidth="1"/>
    <col min="10512" max="10513" width="5.625" style="497" customWidth="1"/>
    <col min="10514" max="10514" width="1" style="497" customWidth="1"/>
    <col min="10515" max="10519" width="5.375" style="497" customWidth="1"/>
    <col min="10520" max="10520" width="5.625" style="497" customWidth="1"/>
    <col min="10521" max="10521" width="5.5" style="497" customWidth="1"/>
    <col min="10522" max="10522" width="5.875" style="497" customWidth="1"/>
    <col min="10523" max="10523" width="5.25" style="497" customWidth="1"/>
    <col min="10524" max="10526" width="5.375" style="497" customWidth="1"/>
    <col min="10527" max="10527" width="6.25" style="497" bestFit="1" customWidth="1"/>
    <col min="10528" max="10528" width="7.125" style="497" bestFit="1" customWidth="1"/>
    <col min="10529" max="10752" width="8.625" style="497"/>
    <col min="10753" max="10753" width="2.375" style="497" bestFit="1" customWidth="1"/>
    <col min="10754" max="10754" width="0" style="497" hidden="1" customWidth="1"/>
    <col min="10755" max="10755" width="3" style="497" customWidth="1"/>
    <col min="10756" max="10756" width="15" style="497" customWidth="1"/>
    <col min="10757" max="10757" width="2.25" style="497" customWidth="1"/>
    <col min="10758" max="10758" width="5.625" style="497" bestFit="1" customWidth="1"/>
    <col min="10759" max="10759" width="6.25" style="497" bestFit="1" customWidth="1"/>
    <col min="10760" max="10760" width="4.5" style="497" customWidth="1"/>
    <col min="10761" max="10761" width="29.875" style="497" customWidth="1"/>
    <col min="10762" max="10762" width="1.25" style="497" customWidth="1"/>
    <col min="10763" max="10763" width="5" style="497" customWidth="1"/>
    <col min="10764" max="10764" width="4.75" style="497" customWidth="1"/>
    <col min="10765" max="10765" width="5.125" style="497" customWidth="1"/>
    <col min="10766" max="10766" width="4.875" style="497" customWidth="1"/>
    <col min="10767" max="10767" width="5.25" style="497" customWidth="1"/>
    <col min="10768" max="10769" width="5.625" style="497" customWidth="1"/>
    <col min="10770" max="10770" width="1" style="497" customWidth="1"/>
    <col min="10771" max="10775" width="5.375" style="497" customWidth="1"/>
    <col min="10776" max="10776" width="5.625" style="497" customWidth="1"/>
    <col min="10777" max="10777" width="5.5" style="497" customWidth="1"/>
    <col min="10778" max="10778" width="5.875" style="497" customWidth="1"/>
    <col min="10779" max="10779" width="5.25" style="497" customWidth="1"/>
    <col min="10780" max="10782" width="5.375" style="497" customWidth="1"/>
    <col min="10783" max="10783" width="6.25" style="497" bestFit="1" customWidth="1"/>
    <col min="10784" max="10784" width="7.125" style="497" bestFit="1" customWidth="1"/>
    <col min="10785" max="11008" width="8.625" style="497"/>
    <col min="11009" max="11009" width="2.375" style="497" bestFit="1" customWidth="1"/>
    <col min="11010" max="11010" width="0" style="497" hidden="1" customWidth="1"/>
    <col min="11011" max="11011" width="3" style="497" customWidth="1"/>
    <col min="11012" max="11012" width="15" style="497" customWidth="1"/>
    <col min="11013" max="11013" width="2.25" style="497" customWidth="1"/>
    <col min="11014" max="11014" width="5.625" style="497" bestFit="1" customWidth="1"/>
    <col min="11015" max="11015" width="6.25" style="497" bestFit="1" customWidth="1"/>
    <col min="11016" max="11016" width="4.5" style="497" customWidth="1"/>
    <col min="11017" max="11017" width="29.875" style="497" customWidth="1"/>
    <col min="11018" max="11018" width="1.25" style="497" customWidth="1"/>
    <col min="11019" max="11019" width="5" style="497" customWidth="1"/>
    <col min="11020" max="11020" width="4.75" style="497" customWidth="1"/>
    <col min="11021" max="11021" width="5.125" style="497" customWidth="1"/>
    <col min="11022" max="11022" width="4.875" style="497" customWidth="1"/>
    <col min="11023" max="11023" width="5.25" style="497" customWidth="1"/>
    <col min="11024" max="11025" width="5.625" style="497" customWidth="1"/>
    <col min="11026" max="11026" width="1" style="497" customWidth="1"/>
    <col min="11027" max="11031" width="5.375" style="497" customWidth="1"/>
    <col min="11032" max="11032" width="5.625" style="497" customWidth="1"/>
    <col min="11033" max="11033" width="5.5" style="497" customWidth="1"/>
    <col min="11034" max="11034" width="5.875" style="497" customWidth="1"/>
    <col min="11035" max="11035" width="5.25" style="497" customWidth="1"/>
    <col min="11036" max="11038" width="5.375" style="497" customWidth="1"/>
    <col min="11039" max="11039" width="6.25" style="497" bestFit="1" customWidth="1"/>
    <col min="11040" max="11040" width="7.125" style="497" bestFit="1" customWidth="1"/>
    <col min="11041" max="11264" width="8.625" style="497"/>
    <col min="11265" max="11265" width="2.375" style="497" bestFit="1" customWidth="1"/>
    <col min="11266" max="11266" width="0" style="497" hidden="1" customWidth="1"/>
    <col min="11267" max="11267" width="3" style="497" customWidth="1"/>
    <col min="11268" max="11268" width="15" style="497" customWidth="1"/>
    <col min="11269" max="11269" width="2.25" style="497" customWidth="1"/>
    <col min="11270" max="11270" width="5.625" style="497" bestFit="1" customWidth="1"/>
    <col min="11271" max="11271" width="6.25" style="497" bestFit="1" customWidth="1"/>
    <col min="11272" max="11272" width="4.5" style="497" customWidth="1"/>
    <col min="11273" max="11273" width="29.875" style="497" customWidth="1"/>
    <col min="11274" max="11274" width="1.25" style="497" customWidth="1"/>
    <col min="11275" max="11275" width="5" style="497" customWidth="1"/>
    <col min="11276" max="11276" width="4.75" style="497" customWidth="1"/>
    <col min="11277" max="11277" width="5.125" style="497" customWidth="1"/>
    <col min="11278" max="11278" width="4.875" style="497" customWidth="1"/>
    <col min="11279" max="11279" width="5.25" style="497" customWidth="1"/>
    <col min="11280" max="11281" width="5.625" style="497" customWidth="1"/>
    <col min="11282" max="11282" width="1" style="497" customWidth="1"/>
    <col min="11283" max="11287" width="5.375" style="497" customWidth="1"/>
    <col min="11288" max="11288" width="5.625" style="497" customWidth="1"/>
    <col min="11289" max="11289" width="5.5" style="497" customWidth="1"/>
    <col min="11290" max="11290" width="5.875" style="497" customWidth="1"/>
    <col min="11291" max="11291" width="5.25" style="497" customWidth="1"/>
    <col min="11292" max="11294" width="5.375" style="497" customWidth="1"/>
    <col min="11295" max="11295" width="6.25" style="497" bestFit="1" customWidth="1"/>
    <col min="11296" max="11296" width="7.125" style="497" bestFit="1" customWidth="1"/>
    <col min="11297" max="11520" width="8.625" style="497"/>
    <col min="11521" max="11521" width="2.375" style="497" bestFit="1" customWidth="1"/>
    <col min="11522" max="11522" width="0" style="497" hidden="1" customWidth="1"/>
    <col min="11523" max="11523" width="3" style="497" customWidth="1"/>
    <col min="11524" max="11524" width="15" style="497" customWidth="1"/>
    <col min="11525" max="11525" width="2.25" style="497" customWidth="1"/>
    <col min="11526" max="11526" width="5.625" style="497" bestFit="1" customWidth="1"/>
    <col min="11527" max="11527" width="6.25" style="497" bestFit="1" customWidth="1"/>
    <col min="11528" max="11528" width="4.5" style="497" customWidth="1"/>
    <col min="11529" max="11529" width="29.875" style="497" customWidth="1"/>
    <col min="11530" max="11530" width="1.25" style="497" customWidth="1"/>
    <col min="11531" max="11531" width="5" style="497" customWidth="1"/>
    <col min="11532" max="11532" width="4.75" style="497" customWidth="1"/>
    <col min="11533" max="11533" width="5.125" style="497" customWidth="1"/>
    <col min="11534" max="11534" width="4.875" style="497" customWidth="1"/>
    <col min="11535" max="11535" width="5.25" style="497" customWidth="1"/>
    <col min="11536" max="11537" width="5.625" style="497" customWidth="1"/>
    <col min="11538" max="11538" width="1" style="497" customWidth="1"/>
    <col min="11539" max="11543" width="5.375" style="497" customWidth="1"/>
    <col min="11544" max="11544" width="5.625" style="497" customWidth="1"/>
    <col min="11545" max="11545" width="5.5" style="497" customWidth="1"/>
    <col min="11546" max="11546" width="5.875" style="497" customWidth="1"/>
    <col min="11547" max="11547" width="5.25" style="497" customWidth="1"/>
    <col min="11548" max="11550" width="5.375" style="497" customWidth="1"/>
    <col min="11551" max="11551" width="6.25" style="497" bestFit="1" customWidth="1"/>
    <col min="11552" max="11552" width="7.125" style="497" bestFit="1" customWidth="1"/>
    <col min="11553" max="11776" width="8.625" style="497"/>
    <col min="11777" max="11777" width="2.375" style="497" bestFit="1" customWidth="1"/>
    <col min="11778" max="11778" width="0" style="497" hidden="1" customWidth="1"/>
    <col min="11779" max="11779" width="3" style="497" customWidth="1"/>
    <col min="11780" max="11780" width="15" style="497" customWidth="1"/>
    <col min="11781" max="11781" width="2.25" style="497" customWidth="1"/>
    <col min="11782" max="11782" width="5.625" style="497" bestFit="1" customWidth="1"/>
    <col min="11783" max="11783" width="6.25" style="497" bestFit="1" customWidth="1"/>
    <col min="11784" max="11784" width="4.5" style="497" customWidth="1"/>
    <col min="11785" max="11785" width="29.875" style="497" customWidth="1"/>
    <col min="11786" max="11786" width="1.25" style="497" customWidth="1"/>
    <col min="11787" max="11787" width="5" style="497" customWidth="1"/>
    <col min="11788" max="11788" width="4.75" style="497" customWidth="1"/>
    <col min="11789" max="11789" width="5.125" style="497" customWidth="1"/>
    <col min="11790" max="11790" width="4.875" style="497" customWidth="1"/>
    <col min="11791" max="11791" width="5.25" style="497" customWidth="1"/>
    <col min="11792" max="11793" width="5.625" style="497" customWidth="1"/>
    <col min="11794" max="11794" width="1" style="497" customWidth="1"/>
    <col min="11795" max="11799" width="5.375" style="497" customWidth="1"/>
    <col min="11800" max="11800" width="5.625" style="497" customWidth="1"/>
    <col min="11801" max="11801" width="5.5" style="497" customWidth="1"/>
    <col min="11802" max="11802" width="5.875" style="497" customWidth="1"/>
    <col min="11803" max="11803" width="5.25" style="497" customWidth="1"/>
    <col min="11804" max="11806" width="5.375" style="497" customWidth="1"/>
    <col min="11807" max="11807" width="6.25" style="497" bestFit="1" customWidth="1"/>
    <col min="11808" max="11808" width="7.125" style="497" bestFit="1" customWidth="1"/>
    <col min="11809" max="12032" width="8.625" style="497"/>
    <col min="12033" max="12033" width="2.375" style="497" bestFit="1" customWidth="1"/>
    <col min="12034" max="12034" width="0" style="497" hidden="1" customWidth="1"/>
    <col min="12035" max="12035" width="3" style="497" customWidth="1"/>
    <col min="12036" max="12036" width="15" style="497" customWidth="1"/>
    <col min="12037" max="12037" width="2.25" style="497" customWidth="1"/>
    <col min="12038" max="12038" width="5.625" style="497" bestFit="1" customWidth="1"/>
    <col min="12039" max="12039" width="6.25" style="497" bestFit="1" customWidth="1"/>
    <col min="12040" max="12040" width="4.5" style="497" customWidth="1"/>
    <col min="12041" max="12041" width="29.875" style="497" customWidth="1"/>
    <col min="12042" max="12042" width="1.25" style="497" customWidth="1"/>
    <col min="12043" max="12043" width="5" style="497" customWidth="1"/>
    <col min="12044" max="12044" width="4.75" style="497" customWidth="1"/>
    <col min="12045" max="12045" width="5.125" style="497" customWidth="1"/>
    <col min="12046" max="12046" width="4.875" style="497" customWidth="1"/>
    <col min="12047" max="12047" width="5.25" style="497" customWidth="1"/>
    <col min="12048" max="12049" width="5.625" style="497" customWidth="1"/>
    <col min="12050" max="12050" width="1" style="497" customWidth="1"/>
    <col min="12051" max="12055" width="5.375" style="497" customWidth="1"/>
    <col min="12056" max="12056" width="5.625" style="497" customWidth="1"/>
    <col min="12057" max="12057" width="5.5" style="497" customWidth="1"/>
    <col min="12058" max="12058" width="5.875" style="497" customWidth="1"/>
    <col min="12059" max="12059" width="5.25" style="497" customWidth="1"/>
    <col min="12060" max="12062" width="5.375" style="497" customWidth="1"/>
    <col min="12063" max="12063" width="6.25" style="497" bestFit="1" customWidth="1"/>
    <col min="12064" max="12064" width="7.125" style="497" bestFit="1" customWidth="1"/>
    <col min="12065" max="12288" width="8.625" style="497"/>
    <col min="12289" max="12289" width="2.375" style="497" bestFit="1" customWidth="1"/>
    <col min="12290" max="12290" width="0" style="497" hidden="1" customWidth="1"/>
    <col min="12291" max="12291" width="3" style="497" customWidth="1"/>
    <col min="12292" max="12292" width="15" style="497" customWidth="1"/>
    <col min="12293" max="12293" width="2.25" style="497" customWidth="1"/>
    <col min="12294" max="12294" width="5.625" style="497" bestFit="1" customWidth="1"/>
    <col min="12295" max="12295" width="6.25" style="497" bestFit="1" customWidth="1"/>
    <col min="12296" max="12296" width="4.5" style="497" customWidth="1"/>
    <col min="12297" max="12297" width="29.875" style="497" customWidth="1"/>
    <col min="12298" max="12298" width="1.25" style="497" customWidth="1"/>
    <col min="12299" max="12299" width="5" style="497" customWidth="1"/>
    <col min="12300" max="12300" width="4.75" style="497" customWidth="1"/>
    <col min="12301" max="12301" width="5.125" style="497" customWidth="1"/>
    <col min="12302" max="12302" width="4.875" style="497" customWidth="1"/>
    <col min="12303" max="12303" width="5.25" style="497" customWidth="1"/>
    <col min="12304" max="12305" width="5.625" style="497" customWidth="1"/>
    <col min="12306" max="12306" width="1" style="497" customWidth="1"/>
    <col min="12307" max="12311" width="5.375" style="497" customWidth="1"/>
    <col min="12312" max="12312" width="5.625" style="497" customWidth="1"/>
    <col min="12313" max="12313" width="5.5" style="497" customWidth="1"/>
    <col min="12314" max="12314" width="5.875" style="497" customWidth="1"/>
    <col min="12315" max="12315" width="5.25" style="497" customWidth="1"/>
    <col min="12316" max="12318" width="5.375" style="497" customWidth="1"/>
    <col min="12319" max="12319" width="6.25" style="497" bestFit="1" customWidth="1"/>
    <col min="12320" max="12320" width="7.125" style="497" bestFit="1" customWidth="1"/>
    <col min="12321" max="12544" width="8.625" style="497"/>
    <col min="12545" max="12545" width="2.375" style="497" bestFit="1" customWidth="1"/>
    <col min="12546" max="12546" width="0" style="497" hidden="1" customWidth="1"/>
    <col min="12547" max="12547" width="3" style="497" customWidth="1"/>
    <col min="12548" max="12548" width="15" style="497" customWidth="1"/>
    <col min="12549" max="12549" width="2.25" style="497" customWidth="1"/>
    <col min="12550" max="12550" width="5.625" style="497" bestFit="1" customWidth="1"/>
    <col min="12551" max="12551" width="6.25" style="497" bestFit="1" customWidth="1"/>
    <col min="12552" max="12552" width="4.5" style="497" customWidth="1"/>
    <col min="12553" max="12553" width="29.875" style="497" customWidth="1"/>
    <col min="12554" max="12554" width="1.25" style="497" customWidth="1"/>
    <col min="12555" max="12555" width="5" style="497" customWidth="1"/>
    <col min="12556" max="12556" width="4.75" style="497" customWidth="1"/>
    <col min="12557" max="12557" width="5.125" style="497" customWidth="1"/>
    <col min="12558" max="12558" width="4.875" style="497" customWidth="1"/>
    <col min="12559" max="12559" width="5.25" style="497" customWidth="1"/>
    <col min="12560" max="12561" width="5.625" style="497" customWidth="1"/>
    <col min="12562" max="12562" width="1" style="497" customWidth="1"/>
    <col min="12563" max="12567" width="5.375" style="497" customWidth="1"/>
    <col min="12568" max="12568" width="5.625" style="497" customWidth="1"/>
    <col min="12569" max="12569" width="5.5" style="497" customWidth="1"/>
    <col min="12570" max="12570" width="5.875" style="497" customWidth="1"/>
    <col min="12571" max="12571" width="5.25" style="497" customWidth="1"/>
    <col min="12572" max="12574" width="5.375" style="497" customWidth="1"/>
    <col min="12575" max="12575" width="6.25" style="497" bestFit="1" customWidth="1"/>
    <col min="12576" max="12576" width="7.125" style="497" bestFit="1" customWidth="1"/>
    <col min="12577" max="12800" width="8.625" style="497"/>
    <col min="12801" max="12801" width="2.375" style="497" bestFit="1" customWidth="1"/>
    <col min="12802" max="12802" width="0" style="497" hidden="1" customWidth="1"/>
    <col min="12803" max="12803" width="3" style="497" customWidth="1"/>
    <col min="12804" max="12804" width="15" style="497" customWidth="1"/>
    <col min="12805" max="12805" width="2.25" style="497" customWidth="1"/>
    <col min="12806" max="12806" width="5.625" style="497" bestFit="1" customWidth="1"/>
    <col min="12807" max="12807" width="6.25" style="497" bestFit="1" customWidth="1"/>
    <col min="12808" max="12808" width="4.5" style="497" customWidth="1"/>
    <col min="12809" max="12809" width="29.875" style="497" customWidth="1"/>
    <col min="12810" max="12810" width="1.25" style="497" customWidth="1"/>
    <col min="12811" max="12811" width="5" style="497" customWidth="1"/>
    <col min="12812" max="12812" width="4.75" style="497" customWidth="1"/>
    <col min="12813" max="12813" width="5.125" style="497" customWidth="1"/>
    <col min="12814" max="12814" width="4.875" style="497" customWidth="1"/>
    <col min="12815" max="12815" width="5.25" style="497" customWidth="1"/>
    <col min="12816" max="12817" width="5.625" style="497" customWidth="1"/>
    <col min="12818" max="12818" width="1" style="497" customWidth="1"/>
    <col min="12819" max="12823" width="5.375" style="497" customWidth="1"/>
    <col min="12824" max="12824" width="5.625" style="497" customWidth="1"/>
    <col min="12825" max="12825" width="5.5" style="497" customWidth="1"/>
    <col min="12826" max="12826" width="5.875" style="497" customWidth="1"/>
    <col min="12827" max="12827" width="5.25" style="497" customWidth="1"/>
    <col min="12828" max="12830" width="5.375" style="497" customWidth="1"/>
    <col min="12831" max="12831" width="6.25" style="497" bestFit="1" customWidth="1"/>
    <col min="12832" max="12832" width="7.125" style="497" bestFit="1" customWidth="1"/>
    <col min="12833" max="13056" width="8.625" style="497"/>
    <col min="13057" max="13057" width="2.375" style="497" bestFit="1" customWidth="1"/>
    <col min="13058" max="13058" width="0" style="497" hidden="1" customWidth="1"/>
    <col min="13059" max="13059" width="3" style="497" customWidth="1"/>
    <col min="13060" max="13060" width="15" style="497" customWidth="1"/>
    <col min="13061" max="13061" width="2.25" style="497" customWidth="1"/>
    <col min="13062" max="13062" width="5.625" style="497" bestFit="1" customWidth="1"/>
    <col min="13063" max="13063" width="6.25" style="497" bestFit="1" customWidth="1"/>
    <col min="13064" max="13064" width="4.5" style="497" customWidth="1"/>
    <col min="13065" max="13065" width="29.875" style="497" customWidth="1"/>
    <col min="13066" max="13066" width="1.25" style="497" customWidth="1"/>
    <col min="13067" max="13067" width="5" style="497" customWidth="1"/>
    <col min="13068" max="13068" width="4.75" style="497" customWidth="1"/>
    <col min="13069" max="13069" width="5.125" style="497" customWidth="1"/>
    <col min="13070" max="13070" width="4.875" style="497" customWidth="1"/>
    <col min="13071" max="13071" width="5.25" style="497" customWidth="1"/>
    <col min="13072" max="13073" width="5.625" style="497" customWidth="1"/>
    <col min="13074" max="13074" width="1" style="497" customWidth="1"/>
    <col min="13075" max="13079" width="5.375" style="497" customWidth="1"/>
    <col min="13080" max="13080" width="5.625" style="497" customWidth="1"/>
    <col min="13081" max="13081" width="5.5" style="497" customWidth="1"/>
    <col min="13082" max="13082" width="5.875" style="497" customWidth="1"/>
    <col min="13083" max="13083" width="5.25" style="497" customWidth="1"/>
    <col min="13084" max="13086" width="5.375" style="497" customWidth="1"/>
    <col min="13087" max="13087" width="6.25" style="497" bestFit="1" customWidth="1"/>
    <col min="13088" max="13088" width="7.125" style="497" bestFit="1" customWidth="1"/>
    <col min="13089" max="13312" width="8.625" style="497"/>
    <col min="13313" max="13313" width="2.375" style="497" bestFit="1" customWidth="1"/>
    <col min="13314" max="13314" width="0" style="497" hidden="1" customWidth="1"/>
    <col min="13315" max="13315" width="3" style="497" customWidth="1"/>
    <col min="13316" max="13316" width="15" style="497" customWidth="1"/>
    <col min="13317" max="13317" width="2.25" style="497" customWidth="1"/>
    <col min="13318" max="13318" width="5.625" style="497" bestFit="1" customWidth="1"/>
    <col min="13319" max="13319" width="6.25" style="497" bestFit="1" customWidth="1"/>
    <col min="13320" max="13320" width="4.5" style="497" customWidth="1"/>
    <col min="13321" max="13321" width="29.875" style="497" customWidth="1"/>
    <col min="13322" max="13322" width="1.25" style="497" customWidth="1"/>
    <col min="13323" max="13323" width="5" style="497" customWidth="1"/>
    <col min="13324" max="13324" width="4.75" style="497" customWidth="1"/>
    <col min="13325" max="13325" width="5.125" style="497" customWidth="1"/>
    <col min="13326" max="13326" width="4.875" style="497" customWidth="1"/>
    <col min="13327" max="13327" width="5.25" style="497" customWidth="1"/>
    <col min="13328" max="13329" width="5.625" style="497" customWidth="1"/>
    <col min="13330" max="13330" width="1" style="497" customWidth="1"/>
    <col min="13331" max="13335" width="5.375" style="497" customWidth="1"/>
    <col min="13336" max="13336" width="5.625" style="497" customWidth="1"/>
    <col min="13337" max="13337" width="5.5" style="497" customWidth="1"/>
    <col min="13338" max="13338" width="5.875" style="497" customWidth="1"/>
    <col min="13339" max="13339" width="5.25" style="497" customWidth="1"/>
    <col min="13340" max="13342" width="5.375" style="497" customWidth="1"/>
    <col min="13343" max="13343" width="6.25" style="497" bestFit="1" customWidth="1"/>
    <col min="13344" max="13344" width="7.125" style="497" bestFit="1" customWidth="1"/>
    <col min="13345" max="13568" width="8.625" style="497"/>
    <col min="13569" max="13569" width="2.375" style="497" bestFit="1" customWidth="1"/>
    <col min="13570" max="13570" width="0" style="497" hidden="1" customWidth="1"/>
    <col min="13571" max="13571" width="3" style="497" customWidth="1"/>
    <col min="13572" max="13572" width="15" style="497" customWidth="1"/>
    <col min="13573" max="13573" width="2.25" style="497" customWidth="1"/>
    <col min="13574" max="13574" width="5.625" style="497" bestFit="1" customWidth="1"/>
    <col min="13575" max="13575" width="6.25" style="497" bestFit="1" customWidth="1"/>
    <col min="13576" max="13576" width="4.5" style="497" customWidth="1"/>
    <col min="13577" max="13577" width="29.875" style="497" customWidth="1"/>
    <col min="13578" max="13578" width="1.25" style="497" customWidth="1"/>
    <col min="13579" max="13579" width="5" style="497" customWidth="1"/>
    <col min="13580" max="13580" width="4.75" style="497" customWidth="1"/>
    <col min="13581" max="13581" width="5.125" style="497" customWidth="1"/>
    <col min="13582" max="13582" width="4.875" style="497" customWidth="1"/>
    <col min="13583" max="13583" width="5.25" style="497" customWidth="1"/>
    <col min="13584" max="13585" width="5.625" style="497" customWidth="1"/>
    <col min="13586" max="13586" width="1" style="497" customWidth="1"/>
    <col min="13587" max="13591" width="5.375" style="497" customWidth="1"/>
    <col min="13592" max="13592" width="5.625" style="497" customWidth="1"/>
    <col min="13593" max="13593" width="5.5" style="497" customWidth="1"/>
    <col min="13594" max="13594" width="5.875" style="497" customWidth="1"/>
    <col min="13595" max="13595" width="5.25" style="497" customWidth="1"/>
    <col min="13596" max="13598" width="5.375" style="497" customWidth="1"/>
    <col min="13599" max="13599" width="6.25" style="497" bestFit="1" customWidth="1"/>
    <col min="13600" max="13600" width="7.125" style="497" bestFit="1" customWidth="1"/>
    <col min="13601" max="13824" width="8.625" style="497"/>
    <col min="13825" max="13825" width="2.375" style="497" bestFit="1" customWidth="1"/>
    <col min="13826" max="13826" width="0" style="497" hidden="1" customWidth="1"/>
    <col min="13827" max="13827" width="3" style="497" customWidth="1"/>
    <col min="13828" max="13828" width="15" style="497" customWidth="1"/>
    <col min="13829" max="13829" width="2.25" style="497" customWidth="1"/>
    <col min="13830" max="13830" width="5.625" style="497" bestFit="1" customWidth="1"/>
    <col min="13831" max="13831" width="6.25" style="497" bestFit="1" customWidth="1"/>
    <col min="13832" max="13832" width="4.5" style="497" customWidth="1"/>
    <col min="13833" max="13833" width="29.875" style="497" customWidth="1"/>
    <col min="13834" max="13834" width="1.25" style="497" customWidth="1"/>
    <col min="13835" max="13835" width="5" style="497" customWidth="1"/>
    <col min="13836" max="13836" width="4.75" style="497" customWidth="1"/>
    <col min="13837" max="13837" width="5.125" style="497" customWidth="1"/>
    <col min="13838" max="13838" width="4.875" style="497" customWidth="1"/>
    <col min="13839" max="13839" width="5.25" style="497" customWidth="1"/>
    <col min="13840" max="13841" width="5.625" style="497" customWidth="1"/>
    <col min="13842" max="13842" width="1" style="497" customWidth="1"/>
    <col min="13843" max="13847" width="5.375" style="497" customWidth="1"/>
    <col min="13848" max="13848" width="5.625" style="497" customWidth="1"/>
    <col min="13849" max="13849" width="5.5" style="497" customWidth="1"/>
    <col min="13850" max="13850" width="5.875" style="497" customWidth="1"/>
    <col min="13851" max="13851" width="5.25" style="497" customWidth="1"/>
    <col min="13852" max="13854" width="5.375" style="497" customWidth="1"/>
    <col min="13855" max="13855" width="6.25" style="497" bestFit="1" customWidth="1"/>
    <col min="13856" max="13856" width="7.125" style="497" bestFit="1" customWidth="1"/>
    <col min="13857" max="14080" width="8.625" style="497"/>
    <col min="14081" max="14081" width="2.375" style="497" bestFit="1" customWidth="1"/>
    <col min="14082" max="14082" width="0" style="497" hidden="1" customWidth="1"/>
    <col min="14083" max="14083" width="3" style="497" customWidth="1"/>
    <col min="14084" max="14084" width="15" style="497" customWidth="1"/>
    <col min="14085" max="14085" width="2.25" style="497" customWidth="1"/>
    <col min="14086" max="14086" width="5.625" style="497" bestFit="1" customWidth="1"/>
    <col min="14087" max="14087" width="6.25" style="497" bestFit="1" customWidth="1"/>
    <col min="14088" max="14088" width="4.5" style="497" customWidth="1"/>
    <col min="14089" max="14089" width="29.875" style="497" customWidth="1"/>
    <col min="14090" max="14090" width="1.25" style="497" customWidth="1"/>
    <col min="14091" max="14091" width="5" style="497" customWidth="1"/>
    <col min="14092" max="14092" width="4.75" style="497" customWidth="1"/>
    <col min="14093" max="14093" width="5.125" style="497" customWidth="1"/>
    <col min="14094" max="14094" width="4.875" style="497" customWidth="1"/>
    <col min="14095" max="14095" width="5.25" style="497" customWidth="1"/>
    <col min="14096" max="14097" width="5.625" style="497" customWidth="1"/>
    <col min="14098" max="14098" width="1" style="497" customWidth="1"/>
    <col min="14099" max="14103" width="5.375" style="497" customWidth="1"/>
    <col min="14104" max="14104" width="5.625" style="497" customWidth="1"/>
    <col min="14105" max="14105" width="5.5" style="497" customWidth="1"/>
    <col min="14106" max="14106" width="5.875" style="497" customWidth="1"/>
    <col min="14107" max="14107" width="5.25" style="497" customWidth="1"/>
    <col min="14108" max="14110" width="5.375" style="497" customWidth="1"/>
    <col min="14111" max="14111" width="6.25" style="497" bestFit="1" customWidth="1"/>
    <col min="14112" max="14112" width="7.125" style="497" bestFit="1" customWidth="1"/>
    <col min="14113" max="14336" width="8.625" style="497"/>
    <col min="14337" max="14337" width="2.375" style="497" bestFit="1" customWidth="1"/>
    <col min="14338" max="14338" width="0" style="497" hidden="1" customWidth="1"/>
    <col min="14339" max="14339" width="3" style="497" customWidth="1"/>
    <col min="14340" max="14340" width="15" style="497" customWidth="1"/>
    <col min="14341" max="14341" width="2.25" style="497" customWidth="1"/>
    <col min="14342" max="14342" width="5.625" style="497" bestFit="1" customWidth="1"/>
    <col min="14343" max="14343" width="6.25" style="497" bestFit="1" customWidth="1"/>
    <col min="14344" max="14344" width="4.5" style="497" customWidth="1"/>
    <col min="14345" max="14345" width="29.875" style="497" customWidth="1"/>
    <col min="14346" max="14346" width="1.25" style="497" customWidth="1"/>
    <col min="14347" max="14347" width="5" style="497" customWidth="1"/>
    <col min="14348" max="14348" width="4.75" style="497" customWidth="1"/>
    <col min="14349" max="14349" width="5.125" style="497" customWidth="1"/>
    <col min="14350" max="14350" width="4.875" style="497" customWidth="1"/>
    <col min="14351" max="14351" width="5.25" style="497" customWidth="1"/>
    <col min="14352" max="14353" width="5.625" style="497" customWidth="1"/>
    <col min="14354" max="14354" width="1" style="497" customWidth="1"/>
    <col min="14355" max="14359" width="5.375" style="497" customWidth="1"/>
    <col min="14360" max="14360" width="5.625" style="497" customWidth="1"/>
    <col min="14361" max="14361" width="5.5" style="497" customWidth="1"/>
    <col min="14362" max="14362" width="5.875" style="497" customWidth="1"/>
    <col min="14363" max="14363" width="5.25" style="497" customWidth="1"/>
    <col min="14364" max="14366" width="5.375" style="497" customWidth="1"/>
    <col min="14367" max="14367" width="6.25" style="497" bestFit="1" customWidth="1"/>
    <col min="14368" max="14368" width="7.125" style="497" bestFit="1" customWidth="1"/>
    <col min="14369" max="14592" width="8.625" style="497"/>
    <col min="14593" max="14593" width="2.375" style="497" bestFit="1" customWidth="1"/>
    <col min="14594" max="14594" width="0" style="497" hidden="1" customWidth="1"/>
    <col min="14595" max="14595" width="3" style="497" customWidth="1"/>
    <col min="14596" max="14596" width="15" style="497" customWidth="1"/>
    <col min="14597" max="14597" width="2.25" style="497" customWidth="1"/>
    <col min="14598" max="14598" width="5.625" style="497" bestFit="1" customWidth="1"/>
    <col min="14599" max="14599" width="6.25" style="497" bestFit="1" customWidth="1"/>
    <col min="14600" max="14600" width="4.5" style="497" customWidth="1"/>
    <col min="14601" max="14601" width="29.875" style="497" customWidth="1"/>
    <col min="14602" max="14602" width="1.25" style="497" customWidth="1"/>
    <col min="14603" max="14603" width="5" style="497" customWidth="1"/>
    <col min="14604" max="14604" width="4.75" style="497" customWidth="1"/>
    <col min="14605" max="14605" width="5.125" style="497" customWidth="1"/>
    <col min="14606" max="14606" width="4.875" style="497" customWidth="1"/>
    <col min="14607" max="14607" width="5.25" style="497" customWidth="1"/>
    <col min="14608" max="14609" width="5.625" style="497" customWidth="1"/>
    <col min="14610" max="14610" width="1" style="497" customWidth="1"/>
    <col min="14611" max="14615" width="5.375" style="497" customWidth="1"/>
    <col min="14616" max="14616" width="5.625" style="497" customWidth="1"/>
    <col min="14617" max="14617" width="5.5" style="497" customWidth="1"/>
    <col min="14618" max="14618" width="5.875" style="497" customWidth="1"/>
    <col min="14619" max="14619" width="5.25" style="497" customWidth="1"/>
    <col min="14620" max="14622" width="5.375" style="497" customWidth="1"/>
    <col min="14623" max="14623" width="6.25" style="497" bestFit="1" customWidth="1"/>
    <col min="14624" max="14624" width="7.125" style="497" bestFit="1" customWidth="1"/>
    <col min="14625" max="14848" width="8.625" style="497"/>
    <col min="14849" max="14849" width="2.375" style="497" bestFit="1" customWidth="1"/>
    <col min="14850" max="14850" width="0" style="497" hidden="1" customWidth="1"/>
    <col min="14851" max="14851" width="3" style="497" customWidth="1"/>
    <col min="14852" max="14852" width="15" style="497" customWidth="1"/>
    <col min="14853" max="14853" width="2.25" style="497" customWidth="1"/>
    <col min="14854" max="14854" width="5.625" style="497" bestFit="1" customWidth="1"/>
    <col min="14855" max="14855" width="6.25" style="497" bestFit="1" customWidth="1"/>
    <col min="14856" max="14856" width="4.5" style="497" customWidth="1"/>
    <col min="14857" max="14857" width="29.875" style="497" customWidth="1"/>
    <col min="14858" max="14858" width="1.25" style="497" customWidth="1"/>
    <col min="14859" max="14859" width="5" style="497" customWidth="1"/>
    <col min="14860" max="14860" width="4.75" style="497" customWidth="1"/>
    <col min="14861" max="14861" width="5.125" style="497" customWidth="1"/>
    <col min="14862" max="14862" width="4.875" style="497" customWidth="1"/>
    <col min="14863" max="14863" width="5.25" style="497" customWidth="1"/>
    <col min="14864" max="14865" width="5.625" style="497" customWidth="1"/>
    <col min="14866" max="14866" width="1" style="497" customWidth="1"/>
    <col min="14867" max="14871" width="5.375" style="497" customWidth="1"/>
    <col min="14872" max="14872" width="5.625" style="497" customWidth="1"/>
    <col min="14873" max="14873" width="5.5" style="497" customWidth="1"/>
    <col min="14874" max="14874" width="5.875" style="497" customWidth="1"/>
    <col min="14875" max="14875" width="5.25" style="497" customWidth="1"/>
    <col min="14876" max="14878" width="5.375" style="497" customWidth="1"/>
    <col min="14879" max="14879" width="6.25" style="497" bestFit="1" customWidth="1"/>
    <col min="14880" max="14880" width="7.125" style="497" bestFit="1" customWidth="1"/>
    <col min="14881" max="15104" width="8.625" style="497"/>
    <col min="15105" max="15105" width="2.375" style="497" bestFit="1" customWidth="1"/>
    <col min="15106" max="15106" width="0" style="497" hidden="1" customWidth="1"/>
    <col min="15107" max="15107" width="3" style="497" customWidth="1"/>
    <col min="15108" max="15108" width="15" style="497" customWidth="1"/>
    <col min="15109" max="15109" width="2.25" style="497" customWidth="1"/>
    <col min="15110" max="15110" width="5.625" style="497" bestFit="1" customWidth="1"/>
    <col min="15111" max="15111" width="6.25" style="497" bestFit="1" customWidth="1"/>
    <col min="15112" max="15112" width="4.5" style="497" customWidth="1"/>
    <col min="15113" max="15113" width="29.875" style="497" customWidth="1"/>
    <col min="15114" max="15114" width="1.25" style="497" customWidth="1"/>
    <col min="15115" max="15115" width="5" style="497" customWidth="1"/>
    <col min="15116" max="15116" width="4.75" style="497" customWidth="1"/>
    <col min="15117" max="15117" width="5.125" style="497" customWidth="1"/>
    <col min="15118" max="15118" width="4.875" style="497" customWidth="1"/>
    <col min="15119" max="15119" width="5.25" style="497" customWidth="1"/>
    <col min="15120" max="15121" width="5.625" style="497" customWidth="1"/>
    <col min="15122" max="15122" width="1" style="497" customWidth="1"/>
    <col min="15123" max="15127" width="5.375" style="497" customWidth="1"/>
    <col min="15128" max="15128" width="5.625" style="497" customWidth="1"/>
    <col min="15129" max="15129" width="5.5" style="497" customWidth="1"/>
    <col min="15130" max="15130" width="5.875" style="497" customWidth="1"/>
    <col min="15131" max="15131" width="5.25" style="497" customWidth="1"/>
    <col min="15132" max="15134" width="5.375" style="497" customWidth="1"/>
    <col min="15135" max="15135" width="6.25" style="497" bestFit="1" customWidth="1"/>
    <col min="15136" max="15136" width="7.125" style="497" bestFit="1" customWidth="1"/>
    <col min="15137" max="15360" width="8.625" style="497"/>
    <col min="15361" max="15361" width="2.375" style="497" bestFit="1" customWidth="1"/>
    <col min="15362" max="15362" width="0" style="497" hidden="1" customWidth="1"/>
    <col min="15363" max="15363" width="3" style="497" customWidth="1"/>
    <col min="15364" max="15364" width="15" style="497" customWidth="1"/>
    <col min="15365" max="15365" width="2.25" style="497" customWidth="1"/>
    <col min="15366" max="15366" width="5.625" style="497" bestFit="1" customWidth="1"/>
    <col min="15367" max="15367" width="6.25" style="497" bestFit="1" customWidth="1"/>
    <col min="15368" max="15368" width="4.5" style="497" customWidth="1"/>
    <col min="15369" max="15369" width="29.875" style="497" customWidth="1"/>
    <col min="15370" max="15370" width="1.25" style="497" customWidth="1"/>
    <col min="15371" max="15371" width="5" style="497" customWidth="1"/>
    <col min="15372" max="15372" width="4.75" style="497" customWidth="1"/>
    <col min="15373" max="15373" width="5.125" style="497" customWidth="1"/>
    <col min="15374" max="15374" width="4.875" style="497" customWidth="1"/>
    <col min="15375" max="15375" width="5.25" style="497" customWidth="1"/>
    <col min="15376" max="15377" width="5.625" style="497" customWidth="1"/>
    <col min="15378" max="15378" width="1" style="497" customWidth="1"/>
    <col min="15379" max="15383" width="5.375" style="497" customWidth="1"/>
    <col min="15384" max="15384" width="5.625" style="497" customWidth="1"/>
    <col min="15385" max="15385" width="5.5" style="497" customWidth="1"/>
    <col min="15386" max="15386" width="5.875" style="497" customWidth="1"/>
    <col min="15387" max="15387" width="5.25" style="497" customWidth="1"/>
    <col min="15388" max="15390" width="5.375" style="497" customWidth="1"/>
    <col min="15391" max="15391" width="6.25" style="497" bestFit="1" customWidth="1"/>
    <col min="15392" max="15392" width="7.125" style="497" bestFit="1" customWidth="1"/>
    <col min="15393" max="15616" width="8.625" style="497"/>
    <col min="15617" max="15617" width="2.375" style="497" bestFit="1" customWidth="1"/>
    <col min="15618" max="15618" width="0" style="497" hidden="1" customWidth="1"/>
    <col min="15619" max="15619" width="3" style="497" customWidth="1"/>
    <col min="15620" max="15620" width="15" style="497" customWidth="1"/>
    <col min="15621" max="15621" width="2.25" style="497" customWidth="1"/>
    <col min="15622" max="15622" width="5.625" style="497" bestFit="1" customWidth="1"/>
    <col min="15623" max="15623" width="6.25" style="497" bestFit="1" customWidth="1"/>
    <col min="15624" max="15624" width="4.5" style="497" customWidth="1"/>
    <col min="15625" max="15625" width="29.875" style="497" customWidth="1"/>
    <col min="15626" max="15626" width="1.25" style="497" customWidth="1"/>
    <col min="15627" max="15627" width="5" style="497" customWidth="1"/>
    <col min="15628" max="15628" width="4.75" style="497" customWidth="1"/>
    <col min="15629" max="15629" width="5.125" style="497" customWidth="1"/>
    <col min="15630" max="15630" width="4.875" style="497" customWidth="1"/>
    <col min="15631" max="15631" width="5.25" style="497" customWidth="1"/>
    <col min="15632" max="15633" width="5.625" style="497" customWidth="1"/>
    <col min="15634" max="15634" width="1" style="497" customWidth="1"/>
    <col min="15635" max="15639" width="5.375" style="497" customWidth="1"/>
    <col min="15640" max="15640" width="5.625" style="497" customWidth="1"/>
    <col min="15641" max="15641" width="5.5" style="497" customWidth="1"/>
    <col min="15642" max="15642" width="5.875" style="497" customWidth="1"/>
    <col min="15643" max="15643" width="5.25" style="497" customWidth="1"/>
    <col min="15644" max="15646" width="5.375" style="497" customWidth="1"/>
    <col min="15647" max="15647" width="6.25" style="497" bestFit="1" customWidth="1"/>
    <col min="15648" max="15648" width="7.125" style="497" bestFit="1" customWidth="1"/>
    <col min="15649" max="15872" width="8.625" style="497"/>
    <col min="15873" max="15873" width="2.375" style="497" bestFit="1" customWidth="1"/>
    <col min="15874" max="15874" width="0" style="497" hidden="1" customWidth="1"/>
    <col min="15875" max="15875" width="3" style="497" customWidth="1"/>
    <col min="15876" max="15876" width="15" style="497" customWidth="1"/>
    <col min="15877" max="15877" width="2.25" style="497" customWidth="1"/>
    <col min="15878" max="15878" width="5.625" style="497" bestFit="1" customWidth="1"/>
    <col min="15879" max="15879" width="6.25" style="497" bestFit="1" customWidth="1"/>
    <col min="15880" max="15880" width="4.5" style="497" customWidth="1"/>
    <col min="15881" max="15881" width="29.875" style="497" customWidth="1"/>
    <col min="15882" max="15882" width="1.25" style="497" customWidth="1"/>
    <col min="15883" max="15883" width="5" style="497" customWidth="1"/>
    <col min="15884" max="15884" width="4.75" style="497" customWidth="1"/>
    <col min="15885" max="15885" width="5.125" style="497" customWidth="1"/>
    <col min="15886" max="15886" width="4.875" style="497" customWidth="1"/>
    <col min="15887" max="15887" width="5.25" style="497" customWidth="1"/>
    <col min="15888" max="15889" width="5.625" style="497" customWidth="1"/>
    <col min="15890" max="15890" width="1" style="497" customWidth="1"/>
    <col min="15891" max="15895" width="5.375" style="497" customWidth="1"/>
    <col min="15896" max="15896" width="5.625" style="497" customWidth="1"/>
    <col min="15897" max="15897" width="5.5" style="497" customWidth="1"/>
    <col min="15898" max="15898" width="5.875" style="497" customWidth="1"/>
    <col min="15899" max="15899" width="5.25" style="497" customWidth="1"/>
    <col min="15900" max="15902" width="5.375" style="497" customWidth="1"/>
    <col min="15903" max="15903" width="6.25" style="497" bestFit="1" customWidth="1"/>
    <col min="15904" max="15904" width="7.125" style="497" bestFit="1" customWidth="1"/>
    <col min="15905" max="16128" width="8.625" style="497"/>
    <col min="16129" max="16129" width="2.375" style="497" bestFit="1" customWidth="1"/>
    <col min="16130" max="16130" width="0" style="497" hidden="1" customWidth="1"/>
    <col min="16131" max="16131" width="3" style="497" customWidth="1"/>
    <col min="16132" max="16132" width="15" style="497" customWidth="1"/>
    <col min="16133" max="16133" width="2.25" style="497" customWidth="1"/>
    <col min="16134" max="16134" width="5.625" style="497" bestFit="1" customWidth="1"/>
    <col min="16135" max="16135" width="6.25" style="497" bestFit="1" customWidth="1"/>
    <col min="16136" max="16136" width="4.5" style="497" customWidth="1"/>
    <col min="16137" max="16137" width="29.875" style="497" customWidth="1"/>
    <col min="16138" max="16138" width="1.25" style="497" customWidth="1"/>
    <col min="16139" max="16139" width="5" style="497" customWidth="1"/>
    <col min="16140" max="16140" width="4.75" style="497" customWidth="1"/>
    <col min="16141" max="16141" width="5.125" style="497" customWidth="1"/>
    <col min="16142" max="16142" width="4.875" style="497" customWidth="1"/>
    <col min="16143" max="16143" width="5.25" style="497" customWidth="1"/>
    <col min="16144" max="16145" width="5.625" style="497" customWidth="1"/>
    <col min="16146" max="16146" width="1" style="497" customWidth="1"/>
    <col min="16147" max="16151" width="5.375" style="497" customWidth="1"/>
    <col min="16152" max="16152" width="5.625" style="497" customWidth="1"/>
    <col min="16153" max="16153" width="5.5" style="497" customWidth="1"/>
    <col min="16154" max="16154" width="5.875" style="497" customWidth="1"/>
    <col min="16155" max="16155" width="5.25" style="497" customWidth="1"/>
    <col min="16156" max="16158" width="5.375" style="497" customWidth="1"/>
    <col min="16159" max="16159" width="6.25" style="497" bestFit="1" customWidth="1"/>
    <col min="16160" max="16160" width="7.125" style="497" bestFit="1" customWidth="1"/>
    <col min="16161" max="16384" width="8.625" style="497"/>
  </cols>
  <sheetData>
    <row r="2" spans="1:31" ht="23">
      <c r="B2" s="1308" t="s">
        <v>537</v>
      </c>
      <c r="C2" s="1309"/>
      <c r="D2" s="1309"/>
      <c r="E2" s="1309"/>
      <c r="F2" s="1309"/>
      <c r="G2" s="1309"/>
      <c r="H2" s="1309"/>
      <c r="I2" s="1309"/>
      <c r="J2" s="1309"/>
      <c r="K2" s="1309"/>
      <c r="L2" s="1309"/>
      <c r="M2" s="1309"/>
      <c r="N2" s="1309"/>
      <c r="O2" s="1309"/>
      <c r="P2" s="1309"/>
      <c r="Q2" s="1309"/>
      <c r="R2" s="1309"/>
      <c r="S2" s="1309"/>
      <c r="T2" s="1309"/>
      <c r="U2" s="1309"/>
      <c r="V2" s="1309"/>
      <c r="W2" s="1309"/>
      <c r="X2" s="1310"/>
      <c r="Y2" s="1310"/>
      <c r="Z2" s="1310"/>
      <c r="AA2" s="1310"/>
    </row>
    <row r="3" spans="1:31" ht="23">
      <c r="B3" s="1311" t="s">
        <v>538</v>
      </c>
      <c r="C3" s="1312"/>
      <c r="D3" s="1312"/>
      <c r="E3" s="1312"/>
      <c r="F3" s="1312"/>
      <c r="G3" s="1312"/>
      <c r="H3" s="1312"/>
      <c r="I3" s="1312"/>
      <c r="J3" s="1312"/>
      <c r="K3" s="1312"/>
      <c r="L3" s="1312"/>
      <c r="M3" s="1312"/>
      <c r="N3" s="1312"/>
      <c r="O3" s="1312"/>
      <c r="P3" s="1312"/>
      <c r="Q3" s="1312"/>
      <c r="R3" s="1312"/>
      <c r="S3" s="1312"/>
      <c r="T3" s="1312"/>
      <c r="U3" s="1312"/>
      <c r="V3" s="1312"/>
      <c r="W3" s="1312"/>
      <c r="X3" s="1313"/>
      <c r="Y3" s="1313"/>
      <c r="Z3" s="1313"/>
      <c r="AA3" s="1313"/>
    </row>
    <row r="4" spans="1:31" ht="30" customHeight="1" thickBot="1">
      <c r="B4" s="497"/>
      <c r="C4" s="498"/>
      <c r="D4" s="499"/>
      <c r="E4" s="500"/>
      <c r="F4" s="501"/>
      <c r="G4" s="499"/>
      <c r="H4" s="499"/>
      <c r="J4" s="502"/>
      <c r="K4" s="503"/>
      <c r="L4" s="503"/>
      <c r="M4" s="503"/>
      <c r="N4" s="502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E4" s="503"/>
    </row>
    <row r="5" spans="1:31" ht="26.25" customHeight="1" thickBot="1">
      <c r="B5" s="504" t="s">
        <v>539</v>
      </c>
      <c r="C5" s="1303" t="s">
        <v>540</v>
      </c>
      <c r="D5" s="1304"/>
      <c r="E5" s="1304"/>
      <c r="F5" s="1304"/>
      <c r="G5" s="1304"/>
      <c r="H5" s="1304"/>
      <c r="I5" s="1304"/>
      <c r="J5" s="505"/>
      <c r="K5" s="1305" t="s">
        <v>541</v>
      </c>
      <c r="L5" s="1306"/>
      <c r="M5" s="1306"/>
      <c r="N5" s="1306"/>
      <c r="O5" s="1306"/>
      <c r="P5" s="1306"/>
      <c r="Q5" s="1307"/>
      <c r="R5" s="503"/>
      <c r="S5" s="1305" t="s">
        <v>542</v>
      </c>
      <c r="T5" s="1306"/>
      <c r="U5" s="1306"/>
      <c r="V5" s="1306"/>
      <c r="W5" s="1306"/>
      <c r="X5" s="1307"/>
      <c r="Y5" s="503"/>
      <c r="Z5" s="1305" t="s">
        <v>543</v>
      </c>
      <c r="AA5" s="1306"/>
      <c r="AB5" s="1306"/>
      <c r="AC5" s="1306"/>
      <c r="AD5" s="1314"/>
    </row>
    <row r="6" spans="1:31" s="506" customFormat="1" ht="35.25" customHeight="1" thickBot="1">
      <c r="B6" s="507" t="s">
        <v>544</v>
      </c>
      <c r="C6" s="507" t="s">
        <v>545</v>
      </c>
      <c r="D6" s="508" t="s">
        <v>1</v>
      </c>
      <c r="E6" s="509" t="s">
        <v>546</v>
      </c>
      <c r="F6" s="510" t="s">
        <v>547</v>
      </c>
      <c r="G6" s="511" t="s">
        <v>35</v>
      </c>
      <c r="H6" s="512" t="s">
        <v>3</v>
      </c>
      <c r="I6" s="513" t="s">
        <v>4</v>
      </c>
      <c r="J6" s="514"/>
      <c r="K6" s="515" t="s">
        <v>31</v>
      </c>
      <c r="L6" s="516" t="s">
        <v>548</v>
      </c>
      <c r="M6" s="515" t="s">
        <v>32</v>
      </c>
      <c r="N6" s="516" t="s">
        <v>548</v>
      </c>
      <c r="O6" s="515" t="s">
        <v>33</v>
      </c>
      <c r="P6" s="516" t="s">
        <v>548</v>
      </c>
      <c r="Q6" s="516" t="s">
        <v>5</v>
      </c>
      <c r="R6" s="517"/>
      <c r="S6" s="518" t="s">
        <v>549</v>
      </c>
      <c r="T6" s="518" t="s">
        <v>550</v>
      </c>
      <c r="U6" s="519" t="s">
        <v>548</v>
      </c>
      <c r="V6" s="518" t="s">
        <v>551</v>
      </c>
      <c r="W6" s="520" t="s">
        <v>548</v>
      </c>
      <c r="X6" s="516" t="s">
        <v>5</v>
      </c>
      <c r="Z6" s="518" t="s">
        <v>552</v>
      </c>
      <c r="AA6" s="519" t="s">
        <v>548</v>
      </c>
      <c r="AB6" s="518" t="s">
        <v>553</v>
      </c>
      <c r="AC6" s="520" t="s">
        <v>548</v>
      </c>
      <c r="AD6" s="516" t="s">
        <v>5</v>
      </c>
    </row>
    <row r="7" spans="1:31" s="506" customFormat="1" ht="14" customHeight="1" thickBot="1">
      <c r="A7" s="506">
        <v>1</v>
      </c>
      <c r="B7" s="521">
        <f t="shared" ref="B7:B32" si="0">RANK(Q7,Q$7:Q$32)</f>
        <v>1</v>
      </c>
      <c r="C7" s="522">
        <v>77</v>
      </c>
      <c r="D7" s="523" t="str">
        <f t="shared" ref="D7:D32" si="1">CONCATENATE(VLOOKUP(C7,ListePilotes,3)," ",VLOOKUP(C7,ListePilotes,4))</f>
        <v>PAYSANT-LE ROUX Christophe</v>
      </c>
      <c r="E7" s="524" t="str">
        <f t="shared" ref="E7:E32" si="2">VLOOKUP(C7,ListePilotes,8)</f>
        <v>S</v>
      </c>
      <c r="F7" s="524">
        <f t="shared" ref="F7:F32" si="3">VLOOKUP(C7,ListeFFAM,3)</f>
        <v>8409690</v>
      </c>
      <c r="G7" s="524" t="str">
        <f t="shared" ref="G7:G32" si="4">LEFT(VLOOKUP(C7,ListeFFAM,15),SEARCH(" ",VLOOKUP(C7,ListeFFAM,15))-1)</f>
        <v>LAMNOR</v>
      </c>
      <c r="H7" s="524" t="str">
        <f t="shared" ref="H7:H32" si="5">LEFT(VLOOKUP(C7,ListeFFAM,17),SEARCH(" ",VLOOKUP(C7,ListeFFAM,17))-1)</f>
        <v>0967</v>
      </c>
      <c r="I7" s="525" t="str">
        <f t="shared" ref="I7:I32" si="6">RIGHT(VLOOKUP(C7,ListeFFAM,17),LEN(VLOOKUP(C7,ListeFFAM,17))-SEARCH(" ",VLOOKUP(C7,ListeFFAM,17))-1)</f>
        <v xml:space="preserve"> HAGUE MODEL AIR CLUB</v>
      </c>
      <c r="J7" s="526"/>
      <c r="K7" s="527">
        <f t="shared" ref="K7:K32" si="7">VLOOKUP(C7,ListePilotes,10)</f>
        <v>526.45000000000005</v>
      </c>
      <c r="L7" s="528">
        <f>ROUND(K7/MAX(K$7:K$32)*1000,2)</f>
        <v>1000</v>
      </c>
      <c r="M7" s="529">
        <f t="shared" ref="M7:M32" si="8">VLOOKUP(C7,ListePilotes,11)</f>
        <v>544.66</v>
      </c>
      <c r="N7" s="528">
        <f>ROUND(M7/MAX(M$7:M$32)*1000,2)</f>
        <v>1000</v>
      </c>
      <c r="O7" s="527">
        <f t="shared" ref="O7:O32" si="9">VLOOKUP(C7,ListePilotes,12)</f>
        <v>537.94000000000005</v>
      </c>
      <c r="P7" s="528">
        <f>ROUND(O7/MAX(O$7:O$32)*1000,2)</f>
        <v>1000</v>
      </c>
      <c r="Q7" s="530">
        <f>L7+N7+P7-MIN(L7,N7,P7)</f>
        <v>2000</v>
      </c>
      <c r="R7" s="531"/>
      <c r="S7" s="532">
        <f>ROUND(Q7/MAX(Q$7:Q$16)*1000,2)</f>
        <v>1000</v>
      </c>
      <c r="T7" s="533">
        <f t="shared" ref="T7:T16" si="10">VLOOKUP(C7,ListePilotes,13)</f>
        <v>624.79</v>
      </c>
      <c r="U7" s="528">
        <f>ROUND(T7/MAX(T$7:T$16)*1000,2)</f>
        <v>1000</v>
      </c>
      <c r="V7" s="533">
        <f t="shared" ref="V7:V16" si="11">VLOOKUP(C7,ListePilotes,14)</f>
        <v>622.27</v>
      </c>
      <c r="W7" s="528">
        <f>ROUND(V7/MAX(V$7:V$16)*1000,2)</f>
        <v>992.44</v>
      </c>
      <c r="X7" s="530">
        <f>S7+U7+W7-MIN(S7,U7,W7)</f>
        <v>2000</v>
      </c>
      <c r="Z7" s="534">
        <f>VLOOKUP(C7,ListePilotes,15)</f>
        <v>656.34</v>
      </c>
      <c r="AA7" s="535">
        <f>ROUND(Z7/MAX(Z$7:Z$11)*1000,2)</f>
        <v>1000</v>
      </c>
      <c r="AB7" s="534">
        <f>VLOOKUP(C7,ListePilotes,16)</f>
        <v>663.19</v>
      </c>
      <c r="AC7" s="535">
        <f>ROUND(AB7/MAX(AB$7:AB$11)*1000,2)</f>
        <v>1000</v>
      </c>
      <c r="AD7" s="536">
        <f>MAX(U7,W7)+MAX(AA7,AC7)</f>
        <v>2000</v>
      </c>
    </row>
    <row r="8" spans="1:31" s="506" customFormat="1" ht="14" customHeight="1" thickBot="1">
      <c r="A8" s="506">
        <v>2</v>
      </c>
      <c r="B8" s="521">
        <f t="shared" si="0"/>
        <v>2</v>
      </c>
      <c r="C8" s="537">
        <v>73</v>
      </c>
      <c r="D8" s="538" t="str">
        <f t="shared" si="1"/>
        <v>CARRIER Stephane</v>
      </c>
      <c r="E8" s="539" t="str">
        <f t="shared" si="2"/>
        <v>s</v>
      </c>
      <c r="F8" s="539">
        <f t="shared" si="3"/>
        <v>2201048</v>
      </c>
      <c r="G8" s="539" t="str">
        <f t="shared" si="4"/>
        <v>LAMPACA</v>
      </c>
      <c r="H8" s="539" t="str">
        <f t="shared" si="5"/>
        <v>0959</v>
      </c>
      <c r="I8" s="540" t="str">
        <f t="shared" si="6"/>
        <v xml:space="preserve"> CLUB AEROMODELISTE REGION ETANG DE BERRE</v>
      </c>
      <c r="J8" s="526"/>
      <c r="K8" s="541">
        <f t="shared" si="7"/>
        <v>523.27</v>
      </c>
      <c r="L8" s="528">
        <f t="shared" ref="L8:L32" si="12">ROUND(K8/MAX(K$7:K$32)*1000,2)</f>
        <v>993.96</v>
      </c>
      <c r="M8" s="542">
        <f t="shared" si="8"/>
        <v>536.26</v>
      </c>
      <c r="N8" s="528">
        <f t="shared" ref="N8:N32" si="13">ROUND(M8/MAX(M$7:M$32)*1000,2)</f>
        <v>984.58</v>
      </c>
      <c r="O8" s="541">
        <f t="shared" si="9"/>
        <v>530.79999999999995</v>
      </c>
      <c r="P8" s="528">
        <f t="shared" ref="P8:P32" si="14">ROUND(O8/MAX(O$7:O$32)*1000,2)</f>
        <v>986.73</v>
      </c>
      <c r="Q8" s="543">
        <f t="shared" ref="Q8:Q32" si="15">L8+N8+P8-MIN(L8,N8,P8)</f>
        <v>1980.69</v>
      </c>
      <c r="R8" s="531"/>
      <c r="S8" s="532">
        <f t="shared" ref="S8:S16" si="16">ROUND(Q8/MAX(Q$7:Q$16)*1000,2)</f>
        <v>990.35</v>
      </c>
      <c r="T8" s="544">
        <f t="shared" si="10"/>
        <v>619.97</v>
      </c>
      <c r="U8" s="528">
        <f t="shared" ref="U8:U16" si="17">ROUND(T8/MAX(T$7:T$16)*1000,2)</f>
        <v>992.29</v>
      </c>
      <c r="V8" s="544">
        <f t="shared" si="11"/>
        <v>627.01</v>
      </c>
      <c r="W8" s="528">
        <f t="shared" ref="W8:W16" si="18">ROUND(V8/MAX(V$7:V$16)*1000,2)</f>
        <v>1000</v>
      </c>
      <c r="X8" s="543">
        <f t="shared" ref="X8:X16" si="19">S8+U8+W8-MIN(S8,U8,W8)</f>
        <v>1992.29</v>
      </c>
      <c r="Z8" s="545">
        <f>VLOOKUP(C8,ListePilotes,15)</f>
        <v>647.1</v>
      </c>
      <c r="AA8" s="535">
        <f>ROUND(Z8/MAX(Z$7:Z$11)*1000,2)</f>
        <v>985.92</v>
      </c>
      <c r="AB8" s="545">
        <f>VLOOKUP(C8,ListePilotes,16)</f>
        <v>655.98</v>
      </c>
      <c r="AC8" s="535">
        <f>ROUND(AB8/MAX(AB$7:AB$11)*1000,2)</f>
        <v>989.13</v>
      </c>
      <c r="AD8" s="536">
        <f>MAX(U8,W8)+MAX(AA8,AC8)</f>
        <v>1989.13</v>
      </c>
    </row>
    <row r="9" spans="1:31" s="506" customFormat="1" ht="14" customHeight="1" thickBot="1">
      <c r="A9" s="506">
        <v>3</v>
      </c>
      <c r="B9" s="521">
        <f t="shared" si="0"/>
        <v>6</v>
      </c>
      <c r="C9" s="537">
        <v>93</v>
      </c>
      <c r="D9" s="538" t="str">
        <f t="shared" si="1"/>
        <v>POYET Arnaud</v>
      </c>
      <c r="E9" s="539" t="str">
        <f t="shared" si="2"/>
        <v>S</v>
      </c>
      <c r="F9" s="539">
        <f t="shared" si="3"/>
        <v>8607503</v>
      </c>
      <c r="G9" s="539" t="str">
        <f t="shared" si="4"/>
        <v>LAMNOR</v>
      </c>
      <c r="H9" s="539" t="str">
        <f t="shared" si="5"/>
        <v>0967</v>
      </c>
      <c r="I9" s="540" t="str">
        <f t="shared" si="6"/>
        <v xml:space="preserve"> HAGUE MODEL AIR CLUB</v>
      </c>
      <c r="J9" s="526"/>
      <c r="K9" s="541">
        <f t="shared" si="7"/>
        <v>487.26</v>
      </c>
      <c r="L9" s="528">
        <f t="shared" si="12"/>
        <v>925.56</v>
      </c>
      <c r="M9" s="542">
        <f t="shared" si="8"/>
        <v>504.99</v>
      </c>
      <c r="N9" s="528">
        <f t="shared" si="13"/>
        <v>927.17</v>
      </c>
      <c r="O9" s="541">
        <f t="shared" si="9"/>
        <v>501.63</v>
      </c>
      <c r="P9" s="528">
        <f t="shared" si="14"/>
        <v>932.5</v>
      </c>
      <c r="Q9" s="543">
        <f t="shared" si="15"/>
        <v>1859.67</v>
      </c>
      <c r="R9" s="531"/>
      <c r="S9" s="532">
        <f t="shared" si="16"/>
        <v>929.84</v>
      </c>
      <c r="T9" s="544">
        <f t="shared" si="10"/>
        <v>586.73</v>
      </c>
      <c r="U9" s="528">
        <f t="shared" si="17"/>
        <v>939.08</v>
      </c>
      <c r="V9" s="544">
        <f t="shared" si="11"/>
        <v>597.38</v>
      </c>
      <c r="W9" s="528">
        <f t="shared" si="18"/>
        <v>952.74</v>
      </c>
      <c r="X9" s="543">
        <f t="shared" si="19"/>
        <v>1891.8199999999997</v>
      </c>
      <c r="Z9" s="545">
        <f>VLOOKUP(C9,ListePilotes,15)</f>
        <v>537.08000000000004</v>
      </c>
      <c r="AA9" s="535">
        <f>ROUND(Z9/MAX(Z$7:Z$11)*1000,2)</f>
        <v>818.3</v>
      </c>
      <c r="AB9" s="545">
        <f>VLOOKUP(C9,ListePilotes,16)</f>
        <v>629.86</v>
      </c>
      <c r="AC9" s="535">
        <f>ROUND(AB9/MAX(AB$7:AB$11)*1000,2)</f>
        <v>949.74</v>
      </c>
      <c r="AD9" s="536">
        <f>MAX(U9,W9)+MAX(AA9,AC9)</f>
        <v>1902.48</v>
      </c>
    </row>
    <row r="10" spans="1:31" s="506" customFormat="1" ht="14" customHeight="1" thickBot="1">
      <c r="A10" s="506">
        <v>4</v>
      </c>
      <c r="B10" s="521">
        <f t="shared" si="0"/>
        <v>3</v>
      </c>
      <c r="C10" s="546">
        <v>82</v>
      </c>
      <c r="D10" s="538" t="str">
        <f t="shared" si="1"/>
        <v>ENCOGNERE Pierre</v>
      </c>
      <c r="E10" s="539" t="str">
        <f t="shared" si="2"/>
        <v>S</v>
      </c>
      <c r="F10" s="539">
        <f t="shared" si="3"/>
        <v>9703970</v>
      </c>
      <c r="G10" s="539" t="str">
        <f t="shared" si="4"/>
        <v>LAMNA</v>
      </c>
      <c r="H10" s="539" t="str">
        <f t="shared" si="5"/>
        <v>0583</v>
      </c>
      <c r="I10" s="540" t="str">
        <f t="shared" si="6"/>
        <v xml:space="preserve"> CLUB AEROMODELISTE DU MEDOC</v>
      </c>
      <c r="J10" s="526"/>
      <c r="K10" s="541">
        <f t="shared" si="7"/>
        <v>496.97</v>
      </c>
      <c r="L10" s="528">
        <f t="shared" si="12"/>
        <v>944</v>
      </c>
      <c r="M10" s="542">
        <f t="shared" si="8"/>
        <v>496.39</v>
      </c>
      <c r="N10" s="528">
        <f t="shared" si="13"/>
        <v>911.38</v>
      </c>
      <c r="O10" s="541">
        <f t="shared" si="9"/>
        <v>514.07000000000005</v>
      </c>
      <c r="P10" s="528">
        <f t="shared" si="14"/>
        <v>955.63</v>
      </c>
      <c r="Q10" s="543">
        <f t="shared" si="15"/>
        <v>1899.63</v>
      </c>
      <c r="R10" s="531"/>
      <c r="S10" s="532">
        <f t="shared" si="16"/>
        <v>949.82</v>
      </c>
      <c r="T10" s="544">
        <f t="shared" si="10"/>
        <v>577.66999999999996</v>
      </c>
      <c r="U10" s="528">
        <f t="shared" si="17"/>
        <v>924.58</v>
      </c>
      <c r="V10" s="544">
        <f t="shared" si="11"/>
        <v>586.54999999999995</v>
      </c>
      <c r="W10" s="528">
        <f t="shared" si="18"/>
        <v>935.47</v>
      </c>
      <c r="X10" s="543">
        <f t="shared" si="19"/>
        <v>1885.29</v>
      </c>
      <c r="Z10" s="545">
        <f>VLOOKUP(C10,ListePilotes,15)</f>
        <v>583.39</v>
      </c>
      <c r="AA10" s="535">
        <f>ROUND(Z10/MAX(Z$7:Z$11)*1000,2)</f>
        <v>888.85</v>
      </c>
      <c r="AB10" s="545">
        <f>VLOOKUP(C10,ListePilotes,16)</f>
        <v>600.83000000000004</v>
      </c>
      <c r="AC10" s="535">
        <f>ROUND(AB10/MAX(AB$7:AB$11)*1000,2)</f>
        <v>905.97</v>
      </c>
      <c r="AD10" s="536">
        <f>MAX(U10,W10)+MAX(AA10,AC10)</f>
        <v>1841.44</v>
      </c>
    </row>
    <row r="11" spans="1:31" s="506" customFormat="1" ht="14" customHeight="1" thickBot="1">
      <c r="A11" s="506">
        <v>5</v>
      </c>
      <c r="B11" s="521">
        <f t="shared" si="0"/>
        <v>4</v>
      </c>
      <c r="C11" s="546">
        <v>81</v>
      </c>
      <c r="D11" s="538" t="str">
        <f t="shared" si="1"/>
        <v>CARAYON Cedric</v>
      </c>
      <c r="E11" s="539" t="str">
        <f t="shared" si="2"/>
        <v>S</v>
      </c>
      <c r="F11" s="539">
        <f t="shared" si="3"/>
        <v>9503990</v>
      </c>
      <c r="G11" s="539" t="str">
        <f t="shared" si="4"/>
        <v>LAMOCC</v>
      </c>
      <c r="H11" s="539" t="str">
        <f t="shared" si="5"/>
        <v>0195</v>
      </c>
      <c r="I11" s="540" t="str">
        <f t="shared" si="6"/>
        <v xml:space="preserve"> MINI AILES GAILLACOISES</v>
      </c>
      <c r="J11" s="526"/>
      <c r="K11" s="541">
        <f t="shared" si="7"/>
        <v>496.45</v>
      </c>
      <c r="L11" s="528">
        <f t="shared" si="12"/>
        <v>943.01</v>
      </c>
      <c r="M11" s="542">
        <f t="shared" si="8"/>
        <v>499.02</v>
      </c>
      <c r="N11" s="528">
        <f t="shared" si="13"/>
        <v>916.2</v>
      </c>
      <c r="O11" s="541">
        <f t="shared" si="9"/>
        <v>514.22</v>
      </c>
      <c r="P11" s="528">
        <f t="shared" si="14"/>
        <v>955.91</v>
      </c>
      <c r="Q11" s="543">
        <f t="shared" si="15"/>
        <v>1898.9199999999998</v>
      </c>
      <c r="R11" s="517"/>
      <c r="S11" s="532">
        <f t="shared" si="16"/>
        <v>949.46</v>
      </c>
      <c r="T11" s="544">
        <f t="shared" si="10"/>
        <v>566.80999999999995</v>
      </c>
      <c r="U11" s="528">
        <f t="shared" si="17"/>
        <v>907.2</v>
      </c>
      <c r="V11" s="544">
        <f t="shared" si="11"/>
        <v>579.36</v>
      </c>
      <c r="W11" s="528">
        <f t="shared" si="18"/>
        <v>924</v>
      </c>
      <c r="X11" s="543">
        <f t="shared" si="19"/>
        <v>1873.4599999999998</v>
      </c>
      <c r="Y11" s="547"/>
      <c r="Z11" s="548">
        <f>VLOOKUP(C11,ListePilotes,15)</f>
        <v>537.87</v>
      </c>
      <c r="AA11" s="535">
        <f>ROUND(Z11/MAX(Z$7:Z$11)*1000,2)</f>
        <v>819.5</v>
      </c>
      <c r="AB11" s="548">
        <f>VLOOKUP(C11,ListePilotes,16)</f>
        <v>607.91</v>
      </c>
      <c r="AC11" s="535">
        <f>ROUND(AB11/MAX(AB$7:AB$11)*1000,2)</f>
        <v>916.65</v>
      </c>
      <c r="AD11" s="536">
        <f>MAX(U11,W11)+MAX(AA11,AC11)</f>
        <v>1840.65</v>
      </c>
    </row>
    <row r="12" spans="1:31" s="506" customFormat="1" ht="14" customHeight="1" thickBot="1">
      <c r="A12" s="506">
        <v>6</v>
      </c>
      <c r="B12" s="521">
        <f t="shared" si="0"/>
        <v>5</v>
      </c>
      <c r="C12" s="546">
        <v>91</v>
      </c>
      <c r="D12" s="538" t="str">
        <f t="shared" si="1"/>
        <v>BOSSION Jonathan</v>
      </c>
      <c r="E12" s="539" t="str">
        <f t="shared" si="2"/>
        <v>S</v>
      </c>
      <c r="F12" s="539">
        <f t="shared" si="3"/>
        <v>9707421</v>
      </c>
      <c r="G12" s="539" t="str">
        <f t="shared" si="4"/>
        <v>LAMPACA</v>
      </c>
      <c r="H12" s="539" t="str">
        <f t="shared" si="5"/>
        <v>0842</v>
      </c>
      <c r="I12" s="540" t="str">
        <f t="shared" si="6"/>
        <v xml:space="preserve"> MODEL AIR CLUB D AIX EN PROVENCE</v>
      </c>
      <c r="J12" s="526"/>
      <c r="K12" s="541">
        <f t="shared" si="7"/>
        <v>497.16</v>
      </c>
      <c r="L12" s="528">
        <f t="shared" si="12"/>
        <v>944.36</v>
      </c>
      <c r="M12" s="542">
        <f t="shared" si="8"/>
        <v>487.54</v>
      </c>
      <c r="N12" s="528">
        <f t="shared" si="13"/>
        <v>895.13</v>
      </c>
      <c r="O12" s="541">
        <f t="shared" si="9"/>
        <v>492.43</v>
      </c>
      <c r="P12" s="528">
        <f t="shared" si="14"/>
        <v>915.4</v>
      </c>
      <c r="Q12" s="543">
        <f t="shared" si="15"/>
        <v>1859.7599999999998</v>
      </c>
      <c r="R12" s="526"/>
      <c r="S12" s="532">
        <f t="shared" si="16"/>
        <v>929.88</v>
      </c>
      <c r="T12" s="544">
        <f t="shared" si="10"/>
        <v>560.25</v>
      </c>
      <c r="U12" s="528">
        <f t="shared" si="17"/>
        <v>896.7</v>
      </c>
      <c r="V12" s="544">
        <f t="shared" si="11"/>
        <v>572.27</v>
      </c>
      <c r="W12" s="528">
        <f t="shared" si="18"/>
        <v>912.7</v>
      </c>
      <c r="X12" s="543">
        <f t="shared" si="19"/>
        <v>1842.5799999999997</v>
      </c>
      <c r="Z12" s="549"/>
      <c r="AA12" s="550"/>
      <c r="AB12" s="551"/>
      <c r="AC12" s="550"/>
      <c r="AD12" s="551"/>
      <c r="AE12" s="551"/>
    </row>
    <row r="13" spans="1:31" s="506" customFormat="1" ht="14" customHeight="1" thickBot="1">
      <c r="A13" s="506">
        <v>7</v>
      </c>
      <c r="B13" s="521">
        <f t="shared" si="0"/>
        <v>8</v>
      </c>
      <c r="C13" s="546">
        <v>89</v>
      </c>
      <c r="D13" s="538" t="str">
        <f t="shared" si="1"/>
        <v>PAYSANT-LE ROUX Antonin</v>
      </c>
      <c r="E13" s="539" t="str">
        <f t="shared" si="2"/>
        <v>j</v>
      </c>
      <c r="F13" s="539">
        <f t="shared" si="3"/>
        <v>1123068</v>
      </c>
      <c r="G13" s="539" t="str">
        <f t="shared" si="4"/>
        <v>LAMNOR</v>
      </c>
      <c r="H13" s="539" t="str">
        <f t="shared" si="5"/>
        <v>0967</v>
      </c>
      <c r="I13" s="540" t="str">
        <f t="shared" si="6"/>
        <v xml:space="preserve"> HAGUE MODEL AIR CLUB</v>
      </c>
      <c r="J13" s="531"/>
      <c r="K13" s="541">
        <f t="shared" si="7"/>
        <v>487.01</v>
      </c>
      <c r="L13" s="528">
        <f t="shared" si="12"/>
        <v>925.08</v>
      </c>
      <c r="M13" s="542">
        <f t="shared" si="8"/>
        <v>494.24</v>
      </c>
      <c r="N13" s="528">
        <f t="shared" si="13"/>
        <v>907.43</v>
      </c>
      <c r="O13" s="541">
        <f t="shared" si="9"/>
        <v>500.97</v>
      </c>
      <c r="P13" s="528">
        <f t="shared" si="14"/>
        <v>931.27</v>
      </c>
      <c r="Q13" s="543">
        <f t="shared" si="15"/>
        <v>1856.35</v>
      </c>
      <c r="R13" s="526"/>
      <c r="S13" s="532">
        <f t="shared" si="16"/>
        <v>928.18</v>
      </c>
      <c r="T13" s="544">
        <f t="shared" si="10"/>
        <v>558.55999999999995</v>
      </c>
      <c r="U13" s="528">
        <f t="shared" si="17"/>
        <v>894</v>
      </c>
      <c r="V13" s="544">
        <f t="shared" si="11"/>
        <v>564.25</v>
      </c>
      <c r="W13" s="528">
        <f t="shared" si="18"/>
        <v>899.91</v>
      </c>
      <c r="X13" s="543">
        <f t="shared" si="19"/>
        <v>1828.0899999999997</v>
      </c>
      <c r="Y13" s="505"/>
      <c r="Z13" s="550"/>
      <c r="AA13" s="550"/>
      <c r="AB13" s="550"/>
      <c r="AC13" s="550"/>
      <c r="AD13" s="550"/>
      <c r="AE13" s="550"/>
    </row>
    <row r="14" spans="1:31" s="506" customFormat="1" ht="14" customHeight="1" thickBot="1">
      <c r="A14" s="506">
        <v>8</v>
      </c>
      <c r="B14" s="521">
        <f t="shared" si="0"/>
        <v>7</v>
      </c>
      <c r="C14" s="546">
        <v>88</v>
      </c>
      <c r="D14" s="538" t="str">
        <f t="shared" si="1"/>
        <v>MULLER Sacha</v>
      </c>
      <c r="E14" s="539" t="str">
        <f t="shared" si="2"/>
        <v>j</v>
      </c>
      <c r="F14" s="539">
        <f t="shared" si="3"/>
        <v>1401073</v>
      </c>
      <c r="G14" s="539" t="str">
        <f t="shared" si="4"/>
        <v>LAMGE</v>
      </c>
      <c r="H14" s="539" t="str">
        <f t="shared" si="5"/>
        <v>0113</v>
      </c>
      <c r="I14" s="540" t="str">
        <f t="shared" si="6"/>
        <v xml:space="preserve"> PEGASE AIR CLUB CARSPACH</v>
      </c>
      <c r="J14" s="531"/>
      <c r="K14" s="541">
        <f t="shared" si="7"/>
        <v>489.85</v>
      </c>
      <c r="L14" s="528">
        <f t="shared" si="12"/>
        <v>930.48</v>
      </c>
      <c r="M14" s="542">
        <f t="shared" si="8"/>
        <v>476.17</v>
      </c>
      <c r="N14" s="528">
        <f t="shared" si="13"/>
        <v>874.25</v>
      </c>
      <c r="O14" s="541">
        <f t="shared" si="9"/>
        <v>499.09</v>
      </c>
      <c r="P14" s="528">
        <f t="shared" si="14"/>
        <v>927.78</v>
      </c>
      <c r="Q14" s="543">
        <f t="shared" si="15"/>
        <v>1858.2600000000002</v>
      </c>
      <c r="R14" s="526"/>
      <c r="S14" s="532">
        <f t="shared" si="16"/>
        <v>929.13</v>
      </c>
      <c r="T14" s="544">
        <f t="shared" si="10"/>
        <v>551.99</v>
      </c>
      <c r="U14" s="528">
        <f t="shared" si="17"/>
        <v>883.48</v>
      </c>
      <c r="V14" s="544">
        <f t="shared" si="11"/>
        <v>531.25</v>
      </c>
      <c r="W14" s="528">
        <f t="shared" si="18"/>
        <v>847.28</v>
      </c>
      <c r="X14" s="543">
        <f t="shared" si="19"/>
        <v>1812.6100000000004</v>
      </c>
      <c r="Y14" s="505"/>
    </row>
    <row r="15" spans="1:31" s="506" customFormat="1" ht="14" customHeight="1" thickBot="1">
      <c r="A15" s="506">
        <v>9</v>
      </c>
      <c r="B15" s="521">
        <f t="shared" si="0"/>
        <v>9</v>
      </c>
      <c r="C15" s="546">
        <v>72</v>
      </c>
      <c r="D15" s="538" t="str">
        <f t="shared" si="1"/>
        <v>AMATI Florent</v>
      </c>
      <c r="E15" s="539" t="str">
        <f t="shared" si="2"/>
        <v>S</v>
      </c>
      <c r="F15" s="539" t="str">
        <f t="shared" si="3"/>
        <v>0505106</v>
      </c>
      <c r="G15" s="539" t="str">
        <f t="shared" si="4"/>
        <v>LAMNOR</v>
      </c>
      <c r="H15" s="539" t="str">
        <f t="shared" si="5"/>
        <v>0588</v>
      </c>
      <c r="I15" s="540" t="str">
        <f t="shared" si="6"/>
        <v xml:space="preserve"> MODEL AIR CLUB CONCHOIS</v>
      </c>
      <c r="J15" s="531"/>
      <c r="K15" s="541">
        <f t="shared" si="7"/>
        <v>456.92</v>
      </c>
      <c r="L15" s="528">
        <f t="shared" si="12"/>
        <v>867.93</v>
      </c>
      <c r="M15" s="542">
        <f t="shared" si="8"/>
        <v>470.31</v>
      </c>
      <c r="N15" s="528">
        <f t="shared" si="13"/>
        <v>863.49</v>
      </c>
      <c r="O15" s="541">
        <f t="shared" si="9"/>
        <v>467.75</v>
      </c>
      <c r="P15" s="528">
        <f t="shared" si="14"/>
        <v>869.52</v>
      </c>
      <c r="Q15" s="543">
        <f t="shared" si="15"/>
        <v>1737.45</v>
      </c>
      <c r="R15" s="531"/>
      <c r="S15" s="532">
        <f t="shared" si="16"/>
        <v>868.73</v>
      </c>
      <c r="T15" s="544">
        <f t="shared" si="10"/>
        <v>509.88</v>
      </c>
      <c r="U15" s="528">
        <f t="shared" si="17"/>
        <v>816.08</v>
      </c>
      <c r="V15" s="544">
        <f t="shared" si="11"/>
        <v>538.77</v>
      </c>
      <c r="W15" s="528">
        <f t="shared" si="18"/>
        <v>859.27</v>
      </c>
      <c r="X15" s="543">
        <f t="shared" si="19"/>
        <v>1728</v>
      </c>
      <c r="Y15" s="505"/>
    </row>
    <row r="16" spans="1:31" s="506" customFormat="1" ht="14" customHeight="1" thickBot="1">
      <c r="A16" s="506">
        <v>10</v>
      </c>
      <c r="B16" s="521">
        <f t="shared" si="0"/>
        <v>10</v>
      </c>
      <c r="C16" s="546">
        <v>95</v>
      </c>
      <c r="D16" s="538" t="str">
        <f t="shared" si="1"/>
        <v>AMATI Quentin</v>
      </c>
      <c r="E16" s="539" t="str">
        <f t="shared" si="2"/>
        <v>S</v>
      </c>
      <c r="F16" s="539">
        <f t="shared" si="3"/>
        <v>1302426</v>
      </c>
      <c r="G16" s="539" t="str">
        <f t="shared" si="4"/>
        <v>LAMNOR</v>
      </c>
      <c r="H16" s="539" t="str">
        <f t="shared" si="5"/>
        <v>0588</v>
      </c>
      <c r="I16" s="540" t="str">
        <f t="shared" si="6"/>
        <v xml:space="preserve"> MODEL AIR CLUB CONCHOIS</v>
      </c>
      <c r="J16" s="531"/>
      <c r="K16" s="541">
        <f t="shared" si="7"/>
        <v>456.7</v>
      </c>
      <c r="L16" s="528">
        <f t="shared" si="12"/>
        <v>867.51</v>
      </c>
      <c r="M16" s="542">
        <f t="shared" si="8"/>
        <v>446.95</v>
      </c>
      <c r="N16" s="528">
        <f t="shared" si="13"/>
        <v>820.6</v>
      </c>
      <c r="O16" s="541">
        <f t="shared" si="9"/>
        <v>464.15</v>
      </c>
      <c r="P16" s="528">
        <f t="shared" si="14"/>
        <v>862.83</v>
      </c>
      <c r="Q16" s="543">
        <f t="shared" si="15"/>
        <v>1730.3400000000001</v>
      </c>
      <c r="R16" s="531"/>
      <c r="S16" s="532">
        <f t="shared" si="16"/>
        <v>865.17</v>
      </c>
      <c r="T16" s="552">
        <f t="shared" si="10"/>
        <v>524.86</v>
      </c>
      <c r="U16" s="528">
        <f t="shared" si="17"/>
        <v>840.06</v>
      </c>
      <c r="V16" s="552">
        <f t="shared" si="11"/>
        <v>512.85</v>
      </c>
      <c r="W16" s="528">
        <f t="shared" si="18"/>
        <v>817.93</v>
      </c>
      <c r="X16" s="553">
        <f t="shared" si="19"/>
        <v>1705.23</v>
      </c>
      <c r="Y16" s="505"/>
    </row>
    <row r="17" spans="1:32" s="506" customFormat="1" ht="14" customHeight="1" thickBot="1">
      <c r="A17" s="506">
        <v>11</v>
      </c>
      <c r="B17" s="521">
        <f t="shared" si="0"/>
        <v>11</v>
      </c>
      <c r="C17" s="546">
        <v>74</v>
      </c>
      <c r="D17" s="538" t="str">
        <f t="shared" si="1"/>
        <v>CATALDO Serge</v>
      </c>
      <c r="E17" s="539" t="str">
        <f t="shared" si="2"/>
        <v>S</v>
      </c>
      <c r="F17" s="539" t="str">
        <f t="shared" si="3"/>
        <v>0606715</v>
      </c>
      <c r="G17" s="539" t="str">
        <f t="shared" si="4"/>
        <v>LAMPACA</v>
      </c>
      <c r="H17" s="539" t="str">
        <f t="shared" si="5"/>
        <v>0842</v>
      </c>
      <c r="I17" s="540" t="str">
        <f t="shared" si="6"/>
        <v xml:space="preserve"> MODEL AIR CLUB D AIX EN PROVENCE</v>
      </c>
      <c r="J17" s="531"/>
      <c r="K17" s="541">
        <f t="shared" si="7"/>
        <v>415.87</v>
      </c>
      <c r="L17" s="528">
        <f t="shared" si="12"/>
        <v>789.95</v>
      </c>
      <c r="M17" s="542">
        <f t="shared" si="8"/>
        <v>458.78</v>
      </c>
      <c r="N17" s="528">
        <f t="shared" si="13"/>
        <v>842.32</v>
      </c>
      <c r="O17" s="541">
        <f t="shared" si="9"/>
        <v>469.29</v>
      </c>
      <c r="P17" s="528">
        <f t="shared" si="14"/>
        <v>872.38</v>
      </c>
      <c r="Q17" s="543">
        <f t="shared" si="15"/>
        <v>1714.7</v>
      </c>
      <c r="R17" s="531"/>
      <c r="S17" s="549"/>
      <c r="T17" s="550"/>
      <c r="U17" s="551"/>
      <c r="V17" s="550"/>
      <c r="W17" s="551"/>
      <c r="X17" s="551"/>
      <c r="Y17" s="505"/>
      <c r="Z17" s="505"/>
      <c r="AA17" s="505"/>
      <c r="AB17" s="505"/>
      <c r="AF17" s="505"/>
    </row>
    <row r="18" spans="1:32" s="506" customFormat="1" ht="14" customHeight="1" thickBot="1">
      <c r="A18" s="506">
        <v>12</v>
      </c>
      <c r="B18" s="521">
        <f t="shared" si="0"/>
        <v>12</v>
      </c>
      <c r="C18" s="546">
        <v>94</v>
      </c>
      <c r="D18" s="538" t="str">
        <f t="shared" si="1"/>
        <v>TINTURIER Jean-Louis</v>
      </c>
      <c r="E18" s="539" t="str">
        <f t="shared" si="2"/>
        <v>S</v>
      </c>
      <c r="F18" s="539">
        <f t="shared" si="3"/>
        <v>9702847</v>
      </c>
      <c r="G18" s="539" t="str">
        <f t="shared" si="4"/>
        <v>LAMNOR</v>
      </c>
      <c r="H18" s="539" t="str">
        <f t="shared" si="5"/>
        <v>0967</v>
      </c>
      <c r="I18" s="540" t="str">
        <f t="shared" si="6"/>
        <v xml:space="preserve"> HAGUE MODEL AIR CLUB</v>
      </c>
      <c r="J18" s="531"/>
      <c r="K18" s="541">
        <f t="shared" si="7"/>
        <v>439.15</v>
      </c>
      <c r="L18" s="528">
        <f t="shared" si="12"/>
        <v>834.17</v>
      </c>
      <c r="M18" s="542">
        <f t="shared" si="8"/>
        <v>455.6</v>
      </c>
      <c r="N18" s="528">
        <f t="shared" si="13"/>
        <v>836.49</v>
      </c>
      <c r="O18" s="541">
        <f t="shared" si="9"/>
        <v>455.49</v>
      </c>
      <c r="P18" s="528">
        <f t="shared" si="14"/>
        <v>846.73</v>
      </c>
      <c r="Q18" s="543">
        <f t="shared" si="15"/>
        <v>1683.2199999999998</v>
      </c>
      <c r="R18" s="531"/>
      <c r="S18" s="550"/>
      <c r="T18" s="550"/>
      <c r="U18" s="551"/>
      <c r="V18" s="550"/>
      <c r="W18" s="551"/>
      <c r="X18" s="551"/>
      <c r="Y18" s="505"/>
      <c r="Z18" s="505"/>
      <c r="AA18" s="505"/>
      <c r="AB18" s="505"/>
      <c r="AF18" s="505"/>
    </row>
    <row r="19" spans="1:32" s="506" customFormat="1" ht="14" customHeight="1" thickBot="1">
      <c r="A19" s="506">
        <v>13</v>
      </c>
      <c r="B19" s="521">
        <f t="shared" si="0"/>
        <v>13</v>
      </c>
      <c r="C19" s="546">
        <v>97</v>
      </c>
      <c r="D19" s="538" t="str">
        <f t="shared" si="1"/>
        <v>MICHEL Jean-Chistian</v>
      </c>
      <c r="E19" s="539" t="str">
        <f t="shared" si="2"/>
        <v>S</v>
      </c>
      <c r="F19" s="539" t="str">
        <f t="shared" si="3"/>
        <v>0909896</v>
      </c>
      <c r="G19" s="539" t="str">
        <f t="shared" si="4"/>
        <v>LAMGE</v>
      </c>
      <c r="H19" s="539" t="str">
        <f t="shared" si="5"/>
        <v>0386</v>
      </c>
      <c r="I19" s="540" t="str">
        <f t="shared" si="6"/>
        <v xml:space="preserve"> LES TEUFS-TEUFS</v>
      </c>
      <c r="J19" s="531"/>
      <c r="K19" s="541">
        <f t="shared" si="7"/>
        <v>439.43</v>
      </c>
      <c r="L19" s="528">
        <f t="shared" si="12"/>
        <v>834.7</v>
      </c>
      <c r="M19" s="542">
        <f t="shared" si="8"/>
        <v>433.23</v>
      </c>
      <c r="N19" s="528">
        <f t="shared" si="13"/>
        <v>795.41</v>
      </c>
      <c r="O19" s="541">
        <f t="shared" si="9"/>
        <v>455.73</v>
      </c>
      <c r="P19" s="528">
        <f t="shared" si="14"/>
        <v>847.18</v>
      </c>
      <c r="Q19" s="543">
        <f t="shared" si="15"/>
        <v>1681.88</v>
      </c>
      <c r="R19" s="531"/>
      <c r="S19" s="505"/>
      <c r="T19" s="505"/>
      <c r="U19" s="505"/>
      <c r="V19" s="505"/>
      <c r="W19" s="554"/>
      <c r="X19" s="505"/>
      <c r="Y19" s="505"/>
      <c r="Z19" s="505"/>
      <c r="AA19" s="503"/>
      <c r="AB19" s="505"/>
      <c r="AF19" s="505"/>
    </row>
    <row r="20" spans="1:32" s="506" customFormat="1" ht="14" customHeight="1" thickBot="1">
      <c r="A20" s="506">
        <v>14</v>
      </c>
      <c r="B20" s="521">
        <f t="shared" si="0"/>
        <v>14</v>
      </c>
      <c r="C20" s="546">
        <v>96</v>
      </c>
      <c r="D20" s="538" t="str">
        <f t="shared" si="1"/>
        <v>WEYENBERGH Jordann</v>
      </c>
      <c r="E20" s="539" t="str">
        <f t="shared" si="2"/>
        <v>S</v>
      </c>
      <c r="F20" s="539" t="str">
        <f t="shared" si="3"/>
        <v>0204324</v>
      </c>
      <c r="G20" s="539" t="str">
        <f t="shared" si="4"/>
        <v>LAMHDF</v>
      </c>
      <c r="H20" s="539" t="str">
        <f t="shared" si="5"/>
        <v>0837</v>
      </c>
      <c r="I20" s="540" t="str">
        <f t="shared" si="6"/>
        <v xml:space="preserve"> FLANDRE RADIO MODELISME</v>
      </c>
      <c r="J20" s="531"/>
      <c r="K20" s="541">
        <f t="shared" si="7"/>
        <v>433.97</v>
      </c>
      <c r="L20" s="528">
        <f t="shared" si="12"/>
        <v>824.33</v>
      </c>
      <c r="M20" s="542">
        <f t="shared" si="8"/>
        <v>423.8</v>
      </c>
      <c r="N20" s="528">
        <f t="shared" si="13"/>
        <v>778.1</v>
      </c>
      <c r="O20" s="541">
        <f t="shared" si="9"/>
        <v>453.13</v>
      </c>
      <c r="P20" s="528">
        <f t="shared" si="14"/>
        <v>842.34</v>
      </c>
      <c r="Q20" s="543">
        <f t="shared" si="15"/>
        <v>1666.67</v>
      </c>
      <c r="R20" s="526"/>
      <c r="S20" s="505"/>
      <c r="T20" s="505"/>
      <c r="U20" s="505"/>
      <c r="V20" s="505"/>
      <c r="W20" s="554"/>
      <c r="X20" s="505"/>
      <c r="Y20" s="505"/>
      <c r="Z20" s="505"/>
      <c r="AA20" s="505"/>
      <c r="AB20" s="505"/>
      <c r="AF20" s="505"/>
    </row>
    <row r="21" spans="1:32" ht="14" customHeight="1" thickBot="1">
      <c r="A21" s="506">
        <v>15</v>
      </c>
      <c r="B21" s="521">
        <f t="shared" si="0"/>
        <v>15</v>
      </c>
      <c r="C21" s="546">
        <v>79</v>
      </c>
      <c r="D21" s="538" t="str">
        <f t="shared" si="1"/>
        <v>MULLER Claude</v>
      </c>
      <c r="E21" s="539" t="str">
        <f t="shared" si="2"/>
        <v>S</v>
      </c>
      <c r="F21" s="539" t="str">
        <f t="shared" si="3"/>
        <v>0801368</v>
      </c>
      <c r="G21" s="539" t="str">
        <f t="shared" si="4"/>
        <v>LAMGE</v>
      </c>
      <c r="H21" s="539" t="str">
        <f t="shared" si="5"/>
        <v>0113</v>
      </c>
      <c r="I21" s="540" t="str">
        <f t="shared" si="6"/>
        <v xml:space="preserve"> PEGASE AIR CLUB CARSPACH</v>
      </c>
      <c r="J21" s="531"/>
      <c r="K21" s="541">
        <f t="shared" si="7"/>
        <v>427.44</v>
      </c>
      <c r="L21" s="528">
        <f t="shared" si="12"/>
        <v>811.93</v>
      </c>
      <c r="M21" s="542">
        <f t="shared" si="8"/>
        <v>451.83</v>
      </c>
      <c r="N21" s="528">
        <f t="shared" si="13"/>
        <v>829.56</v>
      </c>
      <c r="O21" s="541">
        <f t="shared" si="9"/>
        <v>414.04</v>
      </c>
      <c r="P21" s="528">
        <f t="shared" si="14"/>
        <v>769.68</v>
      </c>
      <c r="Q21" s="543">
        <f t="shared" si="15"/>
        <v>1641.4899999999998</v>
      </c>
      <c r="R21" s="555"/>
      <c r="S21" s="505"/>
      <c r="T21" s="505"/>
      <c r="U21" s="505"/>
      <c r="V21" s="505"/>
      <c r="W21" s="505"/>
      <c r="X21" s="505"/>
      <c r="Y21" s="503"/>
      <c r="Z21" s="503"/>
      <c r="AA21" s="503"/>
      <c r="AB21" s="503"/>
      <c r="AF21" s="505"/>
    </row>
    <row r="22" spans="1:32" ht="14" customHeight="1" thickBot="1">
      <c r="A22" s="506">
        <v>16</v>
      </c>
      <c r="B22" s="521">
        <f t="shared" si="0"/>
        <v>16</v>
      </c>
      <c r="C22" s="546">
        <v>84</v>
      </c>
      <c r="D22" s="538" t="str">
        <f t="shared" si="1"/>
        <v>VERROUST Fréderic</v>
      </c>
      <c r="E22" s="539" t="str">
        <f t="shared" si="2"/>
        <v>S</v>
      </c>
      <c r="F22" s="539">
        <f t="shared" si="3"/>
        <v>8409363</v>
      </c>
      <c r="G22" s="539" t="str">
        <f t="shared" si="4"/>
        <v>LAMNOR</v>
      </c>
      <c r="H22" s="539" t="str">
        <f t="shared" si="5"/>
        <v>0223</v>
      </c>
      <c r="I22" s="540" t="str">
        <f t="shared" si="6"/>
        <v xml:space="preserve"> CLUB MODELISTE DE DIEPPE</v>
      </c>
      <c r="J22" s="503"/>
      <c r="K22" s="541">
        <f t="shared" si="7"/>
        <v>423.89</v>
      </c>
      <c r="L22" s="528">
        <f t="shared" si="12"/>
        <v>805.19</v>
      </c>
      <c r="M22" s="542">
        <f t="shared" si="8"/>
        <v>429.93</v>
      </c>
      <c r="N22" s="528">
        <f t="shared" si="13"/>
        <v>789.35</v>
      </c>
      <c r="O22" s="541">
        <f t="shared" si="9"/>
        <v>436.56</v>
      </c>
      <c r="P22" s="528">
        <f t="shared" si="14"/>
        <v>811.54</v>
      </c>
      <c r="Q22" s="543">
        <f t="shared" si="15"/>
        <v>1616.73</v>
      </c>
      <c r="R22" s="555"/>
      <c r="S22" s="505"/>
      <c r="T22" s="505"/>
      <c r="U22" s="505"/>
      <c r="V22" s="505"/>
      <c r="W22" s="505"/>
      <c r="X22" s="505"/>
      <c r="Y22" s="503"/>
      <c r="Z22" s="503"/>
      <c r="AA22" s="503"/>
      <c r="AB22" s="503"/>
      <c r="AF22" s="505"/>
    </row>
    <row r="23" spans="1:32" ht="14" customHeight="1" thickBot="1">
      <c r="A23" s="506">
        <v>17</v>
      </c>
      <c r="B23" s="521">
        <f t="shared" si="0"/>
        <v>17</v>
      </c>
      <c r="C23" s="546">
        <v>90</v>
      </c>
      <c r="D23" s="538" t="str">
        <f t="shared" si="1"/>
        <v>GARNIER Frédéric</v>
      </c>
      <c r="E23" s="539" t="str">
        <f t="shared" si="2"/>
        <v>S</v>
      </c>
      <c r="F23" s="539">
        <f t="shared" si="3"/>
        <v>1404206</v>
      </c>
      <c r="G23" s="539" t="str">
        <f t="shared" si="4"/>
        <v>LAMNOR</v>
      </c>
      <c r="H23" s="539" t="str">
        <f t="shared" si="5"/>
        <v>0588</v>
      </c>
      <c r="I23" s="540" t="str">
        <f t="shared" si="6"/>
        <v xml:space="preserve"> MODEL AIR CLUB CONCHOIS</v>
      </c>
      <c r="J23" s="531"/>
      <c r="K23" s="541">
        <f t="shared" si="7"/>
        <v>425.54</v>
      </c>
      <c r="L23" s="528">
        <f t="shared" si="12"/>
        <v>808.32</v>
      </c>
      <c r="M23" s="542">
        <f t="shared" si="8"/>
        <v>439.66</v>
      </c>
      <c r="N23" s="528">
        <f t="shared" si="13"/>
        <v>807.22</v>
      </c>
      <c r="O23" s="541">
        <f t="shared" si="9"/>
        <v>421.41</v>
      </c>
      <c r="P23" s="528">
        <f t="shared" si="14"/>
        <v>783.38</v>
      </c>
      <c r="Q23" s="543">
        <f t="shared" si="15"/>
        <v>1615.54</v>
      </c>
      <c r="R23" s="555"/>
      <c r="S23" s="505"/>
      <c r="T23" s="505"/>
      <c r="U23" s="505"/>
      <c r="V23" s="505"/>
      <c r="W23" s="505"/>
      <c r="X23" s="505"/>
      <c r="Y23" s="503"/>
      <c r="Z23" s="503"/>
      <c r="AA23" s="503"/>
      <c r="AB23" s="503"/>
      <c r="AF23" s="505"/>
    </row>
    <row r="24" spans="1:32" ht="14" customHeight="1" thickBot="1">
      <c r="A24" s="506">
        <v>18</v>
      </c>
      <c r="B24" s="521">
        <f t="shared" si="0"/>
        <v>18</v>
      </c>
      <c r="C24" s="546">
        <v>78</v>
      </c>
      <c r="D24" s="538" t="str">
        <f t="shared" si="1"/>
        <v>AUGAIT Clément</v>
      </c>
      <c r="E24" s="539" t="str">
        <f t="shared" si="2"/>
        <v>S</v>
      </c>
      <c r="F24" s="539" t="str">
        <f t="shared" si="3"/>
        <v>0604594</v>
      </c>
      <c r="G24" s="539" t="str">
        <f t="shared" si="4"/>
        <v>LAMIF</v>
      </c>
      <c r="H24" s="539" t="str">
        <f t="shared" si="5"/>
        <v>0978</v>
      </c>
      <c r="I24" s="540" t="str">
        <f t="shared" si="6"/>
        <v xml:space="preserve"> MODEL AIR CLUB EPONOIS</v>
      </c>
      <c r="J24" s="550"/>
      <c r="K24" s="541">
        <f t="shared" si="7"/>
        <v>399.35</v>
      </c>
      <c r="L24" s="528">
        <f t="shared" si="12"/>
        <v>758.57</v>
      </c>
      <c r="M24" s="542">
        <f t="shared" si="8"/>
        <v>431.23</v>
      </c>
      <c r="N24" s="528">
        <f t="shared" si="13"/>
        <v>791.74</v>
      </c>
      <c r="O24" s="541">
        <f t="shared" si="9"/>
        <v>442.48</v>
      </c>
      <c r="P24" s="528">
        <f t="shared" si="14"/>
        <v>822.55</v>
      </c>
      <c r="Q24" s="543">
        <f t="shared" si="15"/>
        <v>1614.2899999999995</v>
      </c>
      <c r="R24" s="503"/>
      <c r="S24" s="505"/>
      <c r="T24" s="505"/>
      <c r="U24" s="505"/>
      <c r="V24" s="505"/>
      <c r="W24" s="505"/>
      <c r="X24" s="505"/>
      <c r="Y24" s="503"/>
      <c r="Z24" s="503"/>
      <c r="AA24" s="503"/>
      <c r="AB24" s="503"/>
      <c r="AF24" s="505"/>
    </row>
    <row r="25" spans="1:32" ht="14" customHeight="1" thickBot="1">
      <c r="A25" s="506">
        <v>19</v>
      </c>
      <c r="B25" s="521">
        <f t="shared" si="0"/>
        <v>19</v>
      </c>
      <c r="C25" s="546">
        <v>80</v>
      </c>
      <c r="D25" s="538" t="str">
        <f t="shared" si="1"/>
        <v>DEBANS Michel</v>
      </c>
      <c r="E25" s="539" t="str">
        <f t="shared" si="2"/>
        <v>S</v>
      </c>
      <c r="F25" s="539" t="str">
        <f t="shared" si="3"/>
        <v>0403952</v>
      </c>
      <c r="G25" s="539" t="str">
        <f t="shared" si="4"/>
        <v>LAMOCC</v>
      </c>
      <c r="H25" s="539" t="str">
        <f t="shared" si="5"/>
        <v>0095</v>
      </c>
      <c r="I25" s="540" t="str">
        <f t="shared" si="6"/>
        <v xml:space="preserve"> LE PHOENIX A.C. DE THIL</v>
      </c>
      <c r="J25" s="550"/>
      <c r="K25" s="541">
        <f t="shared" si="7"/>
        <v>438.7</v>
      </c>
      <c r="L25" s="528">
        <f t="shared" si="12"/>
        <v>833.32</v>
      </c>
      <c r="M25" s="542">
        <f t="shared" si="8"/>
        <v>405.47</v>
      </c>
      <c r="N25" s="528">
        <f t="shared" si="13"/>
        <v>744.45</v>
      </c>
      <c r="O25" s="541">
        <f t="shared" si="9"/>
        <v>405.03</v>
      </c>
      <c r="P25" s="528">
        <f t="shared" si="14"/>
        <v>752.93</v>
      </c>
      <c r="Q25" s="543">
        <f t="shared" si="15"/>
        <v>1586.2499999999998</v>
      </c>
      <c r="R25" s="503"/>
      <c r="S25" s="503"/>
      <c r="T25" s="503"/>
      <c r="U25" s="503"/>
      <c r="V25" s="503"/>
      <c r="W25" s="503"/>
      <c r="X25" s="503"/>
      <c r="Y25" s="503"/>
      <c r="Z25" s="503"/>
      <c r="AA25" s="503"/>
      <c r="AB25" s="503"/>
      <c r="AF25" s="503"/>
    </row>
    <row r="26" spans="1:32" ht="14" customHeight="1" thickBot="1">
      <c r="A26" s="506">
        <v>20</v>
      </c>
      <c r="B26" s="521">
        <f t="shared" si="0"/>
        <v>20</v>
      </c>
      <c r="C26" s="546">
        <v>83</v>
      </c>
      <c r="D26" s="538" t="str">
        <f t="shared" si="1"/>
        <v>DE MORATTI Patrick</v>
      </c>
      <c r="E26" s="539" t="str">
        <f t="shared" si="2"/>
        <v>S</v>
      </c>
      <c r="F26" s="539">
        <f t="shared" si="3"/>
        <v>9703970</v>
      </c>
      <c r="G26" s="539" t="str">
        <f t="shared" si="4"/>
        <v>LAMNA</v>
      </c>
      <c r="H26" s="539" t="str">
        <f t="shared" si="5"/>
        <v>0583</v>
      </c>
      <c r="I26" s="540" t="str">
        <f t="shared" si="6"/>
        <v xml:space="preserve"> CLUB AEROMODELISTE DU MEDOC</v>
      </c>
      <c r="J26" s="550"/>
      <c r="K26" s="541">
        <f t="shared" si="7"/>
        <v>401.4</v>
      </c>
      <c r="L26" s="528">
        <f t="shared" si="12"/>
        <v>762.47</v>
      </c>
      <c r="M26" s="542">
        <f t="shared" si="8"/>
        <v>406.87</v>
      </c>
      <c r="N26" s="528">
        <f t="shared" si="13"/>
        <v>747.02</v>
      </c>
      <c r="O26" s="541">
        <f t="shared" si="9"/>
        <v>440.05</v>
      </c>
      <c r="P26" s="528">
        <f t="shared" si="14"/>
        <v>818.03</v>
      </c>
      <c r="Q26" s="543">
        <f t="shared" si="15"/>
        <v>1580.5</v>
      </c>
      <c r="R26" s="503"/>
      <c r="S26" s="505"/>
      <c r="T26" s="505"/>
      <c r="U26" s="505"/>
      <c r="V26" s="505"/>
      <c r="W26" s="505"/>
      <c r="X26" s="505"/>
      <c r="Y26" s="503"/>
      <c r="Z26" s="503"/>
      <c r="AA26" s="503"/>
      <c r="AB26" s="503"/>
      <c r="AF26" s="505"/>
    </row>
    <row r="27" spans="1:32" ht="14" customHeight="1" thickBot="1">
      <c r="A27" s="506">
        <v>20</v>
      </c>
      <c r="B27" s="521">
        <f>RANK(Q27,Q$7:Q$32)</f>
        <v>21</v>
      </c>
      <c r="C27" s="546">
        <v>76</v>
      </c>
      <c r="D27" s="538" t="str">
        <f>CONCATENATE(VLOOKUP(C27,ListePilotes,3)," ",VLOOKUP(C27,ListePilotes,4))</f>
        <v>BOULVERT Mathias</v>
      </c>
      <c r="E27" s="539" t="str">
        <f>VLOOKUP(C27,ListePilotes,8)</f>
        <v>S</v>
      </c>
      <c r="F27" s="539" t="str">
        <f t="shared" si="3"/>
        <v>0703232</v>
      </c>
      <c r="G27" s="539" t="str">
        <f t="shared" si="4"/>
        <v>LAMGE</v>
      </c>
      <c r="H27" s="539" t="str">
        <f t="shared" si="5"/>
        <v>0060</v>
      </c>
      <c r="I27" s="540" t="str">
        <f t="shared" si="6"/>
        <v xml:space="preserve"> LES HELICES DE LIRONVILLE</v>
      </c>
      <c r="J27" s="550"/>
      <c r="K27" s="541">
        <f>VLOOKUP(C27,ListePilotes,10)</f>
        <v>389.61</v>
      </c>
      <c r="L27" s="528">
        <f t="shared" si="12"/>
        <v>740.07</v>
      </c>
      <c r="M27" s="542">
        <f>VLOOKUP(C27,ListePilotes,11)</f>
        <v>426.63</v>
      </c>
      <c r="N27" s="528">
        <f t="shared" si="13"/>
        <v>783.3</v>
      </c>
      <c r="O27" s="541">
        <f>VLOOKUP(C27,ListePilotes,12)</f>
        <v>423.47</v>
      </c>
      <c r="P27" s="528">
        <f t="shared" si="14"/>
        <v>787.21</v>
      </c>
      <c r="Q27" s="543">
        <f t="shared" si="15"/>
        <v>1570.5099999999998</v>
      </c>
      <c r="R27" s="503"/>
      <c r="S27" s="505"/>
      <c r="T27" s="505"/>
      <c r="U27" s="505"/>
      <c r="V27" s="505"/>
      <c r="W27" s="505"/>
      <c r="X27" s="505"/>
      <c r="Y27" s="503"/>
      <c r="Z27" s="503"/>
      <c r="AA27" s="503"/>
      <c r="AB27" s="503"/>
      <c r="AF27" s="505"/>
    </row>
    <row r="28" spans="1:32" ht="14" customHeight="1" thickBot="1">
      <c r="A28" s="506">
        <v>20</v>
      </c>
      <c r="B28" s="521">
        <f>RANK(Q28,Q$7:Q$32)</f>
        <v>22</v>
      </c>
      <c r="C28" s="546">
        <v>92</v>
      </c>
      <c r="D28" s="538" t="str">
        <f>CONCATENATE(VLOOKUP(C28,ListePilotes,3)," ",VLOOKUP(C28,ListePilotes,4))</f>
        <v>FOUCART Nicolas</v>
      </c>
      <c r="E28" s="539" t="str">
        <f>VLOOKUP(C28,ListePilotes,8)</f>
        <v>S</v>
      </c>
      <c r="F28" s="539">
        <f t="shared" si="3"/>
        <v>1301143</v>
      </c>
      <c r="G28" s="539" t="str">
        <f t="shared" si="4"/>
        <v>LAMHDF</v>
      </c>
      <c r="H28" s="539" t="str">
        <f t="shared" si="5"/>
        <v>0108</v>
      </c>
      <c r="I28" s="540" t="str">
        <f t="shared" si="6"/>
        <v xml:space="preserve"> AERO CLUB D'ALBERT MEAULTE MAURICE WEISS</v>
      </c>
      <c r="J28" s="550"/>
      <c r="K28" s="541">
        <f>VLOOKUP(C28,ListePilotes,10)</f>
        <v>394.86</v>
      </c>
      <c r="L28" s="528">
        <f t="shared" si="12"/>
        <v>750.04</v>
      </c>
      <c r="M28" s="542">
        <f>VLOOKUP(C28,ListePilotes,11)</f>
        <v>435.16</v>
      </c>
      <c r="N28" s="528">
        <f t="shared" si="13"/>
        <v>798.96</v>
      </c>
      <c r="O28" s="541">
        <f>VLOOKUP(C28,ListePilotes,12)</f>
        <v>405.9</v>
      </c>
      <c r="P28" s="528">
        <f t="shared" si="14"/>
        <v>754.55</v>
      </c>
      <c r="Q28" s="543">
        <f t="shared" si="15"/>
        <v>1553.5100000000002</v>
      </c>
      <c r="R28" s="503"/>
      <c r="S28" s="505"/>
      <c r="T28" s="505"/>
      <c r="U28" s="505"/>
      <c r="V28" s="505"/>
      <c r="W28" s="505"/>
      <c r="X28" s="505"/>
      <c r="Y28" s="503"/>
      <c r="Z28" s="503"/>
      <c r="AA28" s="503"/>
      <c r="AB28" s="503"/>
      <c r="AF28" s="505"/>
    </row>
    <row r="29" spans="1:32" ht="14" customHeight="1" thickBot="1">
      <c r="A29" s="506">
        <v>20</v>
      </c>
      <c r="B29" s="521">
        <f>RANK(Q29,Q$7:Q$32)</f>
        <v>23</v>
      </c>
      <c r="C29" s="546">
        <v>86</v>
      </c>
      <c r="D29" s="538" t="str">
        <f>CONCATENATE(VLOOKUP(C29,ListePilotes,3)," ",VLOOKUP(C29,ListePilotes,4))</f>
        <v>VEYRINE Jacques</v>
      </c>
      <c r="E29" s="539" t="str">
        <f>VLOOKUP(C29,ListePilotes,8)</f>
        <v>S</v>
      </c>
      <c r="F29" s="539">
        <f t="shared" si="3"/>
        <v>9903785</v>
      </c>
      <c r="G29" s="539" t="str">
        <f t="shared" si="4"/>
        <v>LAMNA</v>
      </c>
      <c r="H29" s="539" t="str">
        <f t="shared" si="5"/>
        <v>0583</v>
      </c>
      <c r="I29" s="540" t="str">
        <f t="shared" si="6"/>
        <v xml:space="preserve"> CLUB AEROMODELISTE DU MEDOC</v>
      </c>
      <c r="J29" s="550"/>
      <c r="K29" s="541">
        <f>VLOOKUP(C29,ListePilotes,10)</f>
        <v>419.37</v>
      </c>
      <c r="L29" s="528">
        <f t="shared" si="12"/>
        <v>796.6</v>
      </c>
      <c r="M29" s="542">
        <f>VLOOKUP(C29,ListePilotes,11)</f>
        <v>378.72</v>
      </c>
      <c r="N29" s="528">
        <f t="shared" si="13"/>
        <v>695.33</v>
      </c>
      <c r="O29" s="541">
        <f>VLOOKUP(C29,ListePilotes,12)</f>
        <v>399.77</v>
      </c>
      <c r="P29" s="528">
        <f t="shared" si="14"/>
        <v>743.15</v>
      </c>
      <c r="Q29" s="543">
        <f t="shared" si="15"/>
        <v>1539.75</v>
      </c>
      <c r="R29" s="503"/>
      <c r="S29" s="505"/>
      <c r="T29" s="505"/>
      <c r="U29" s="505"/>
      <c r="V29" s="505"/>
      <c r="W29" s="505"/>
      <c r="X29" s="505"/>
      <c r="Y29" s="503"/>
      <c r="Z29" s="503"/>
      <c r="AA29" s="503"/>
      <c r="AB29" s="503"/>
      <c r="AF29" s="505"/>
    </row>
    <row r="30" spans="1:32" ht="14" customHeight="1" thickBot="1">
      <c r="A30" s="506">
        <v>20</v>
      </c>
      <c r="B30" s="521">
        <f>RANK(Q30,Q$7:Q$32)</f>
        <v>24</v>
      </c>
      <c r="C30" s="546">
        <v>192</v>
      </c>
      <c r="D30" s="538" t="str">
        <f>CONCATENATE(VLOOKUP(C30,ListePilotes,3)," ",VLOOKUP(C30,ListePilotes,4))</f>
        <v>DELTEIL Jean-Paul</v>
      </c>
      <c r="E30" s="539" t="str">
        <f>VLOOKUP(C30,ListePilotes,8)</f>
        <v>S</v>
      </c>
      <c r="F30" s="539" t="str">
        <f t="shared" si="3"/>
        <v>0103030</v>
      </c>
      <c r="G30" s="539" t="str">
        <f t="shared" si="4"/>
        <v>LAMNOR</v>
      </c>
      <c r="H30" s="539" t="str">
        <f t="shared" si="5"/>
        <v>0588</v>
      </c>
      <c r="I30" s="540" t="str">
        <f t="shared" si="6"/>
        <v xml:space="preserve"> MODEL AIR CLUB CONCHOIS</v>
      </c>
      <c r="J30" s="550"/>
      <c r="K30" s="541">
        <f>VLOOKUP(C30,ListePilotes,10)</f>
        <v>0</v>
      </c>
      <c r="L30" s="528">
        <f t="shared" si="12"/>
        <v>0</v>
      </c>
      <c r="M30" s="542">
        <f>VLOOKUP(C30,ListePilotes,11)</f>
        <v>0</v>
      </c>
      <c r="N30" s="528">
        <f t="shared" si="13"/>
        <v>0</v>
      </c>
      <c r="O30" s="541">
        <f>VLOOKUP(C30,ListePilotes,12)</f>
        <v>0</v>
      </c>
      <c r="P30" s="528">
        <f t="shared" si="14"/>
        <v>0</v>
      </c>
      <c r="Q30" s="543">
        <f t="shared" si="15"/>
        <v>0</v>
      </c>
      <c r="R30" s="503"/>
      <c r="S30" s="505"/>
      <c r="T30" s="505"/>
      <c r="U30" s="505"/>
      <c r="V30" s="505"/>
      <c r="W30" s="505"/>
      <c r="X30" s="505"/>
      <c r="Y30" s="503"/>
      <c r="Z30" s="503"/>
      <c r="AA30" s="503"/>
      <c r="AB30" s="503"/>
      <c r="AF30" s="505"/>
    </row>
    <row r="31" spans="1:32" ht="14" customHeight="1" thickBot="1">
      <c r="A31" s="506">
        <v>20</v>
      </c>
      <c r="B31" s="521">
        <f t="shared" si="0"/>
        <v>24</v>
      </c>
      <c r="C31" s="546">
        <v>87</v>
      </c>
      <c r="D31" s="538" t="str">
        <f t="shared" si="1"/>
        <v>COSNER Armel</v>
      </c>
      <c r="E31" s="539" t="str">
        <f t="shared" si="2"/>
        <v>S</v>
      </c>
      <c r="F31" s="539">
        <f t="shared" si="3"/>
        <v>8700752</v>
      </c>
      <c r="G31" s="539" t="str">
        <f t="shared" si="4"/>
        <v>LAMNOR</v>
      </c>
      <c r="H31" s="539" t="str">
        <f t="shared" si="5"/>
        <v>0588</v>
      </c>
      <c r="I31" s="540" t="str">
        <f t="shared" si="6"/>
        <v xml:space="preserve"> MODEL AIR CLUB CONCHOIS</v>
      </c>
      <c r="J31" s="550"/>
      <c r="K31" s="541">
        <f t="shared" si="7"/>
        <v>0</v>
      </c>
      <c r="L31" s="528">
        <f t="shared" si="12"/>
        <v>0</v>
      </c>
      <c r="M31" s="542">
        <f t="shared" si="8"/>
        <v>0</v>
      </c>
      <c r="N31" s="528">
        <f t="shared" si="13"/>
        <v>0</v>
      </c>
      <c r="O31" s="541">
        <f t="shared" si="9"/>
        <v>0</v>
      </c>
      <c r="P31" s="528">
        <f t="shared" si="14"/>
        <v>0</v>
      </c>
      <c r="Q31" s="543">
        <f t="shared" si="15"/>
        <v>0</v>
      </c>
      <c r="R31" s="503"/>
      <c r="S31" s="505"/>
      <c r="T31" s="505"/>
      <c r="U31" s="505"/>
      <c r="V31" s="505"/>
      <c r="W31" s="505"/>
      <c r="X31" s="505"/>
      <c r="Y31" s="503"/>
      <c r="Z31" s="503"/>
      <c r="AA31" s="503"/>
      <c r="AB31" s="503"/>
      <c r="AF31" s="505"/>
    </row>
    <row r="32" spans="1:32" ht="14" customHeight="1" thickBot="1">
      <c r="A32" s="506">
        <v>21</v>
      </c>
      <c r="B32" s="521">
        <f t="shared" si="0"/>
        <v>24</v>
      </c>
      <c r="C32" s="556">
        <v>206</v>
      </c>
      <c r="D32" s="557" t="str">
        <f t="shared" si="1"/>
        <v>YEGUIAYAN Jean-Michel</v>
      </c>
      <c r="E32" s="558" t="str">
        <f t="shared" si="2"/>
        <v>S</v>
      </c>
      <c r="F32" s="558" t="str">
        <f t="shared" si="3"/>
        <v>0501408</v>
      </c>
      <c r="G32" s="558" t="str">
        <f t="shared" si="4"/>
        <v>LAMAURA</v>
      </c>
      <c r="H32" s="558" t="str">
        <f t="shared" si="5"/>
        <v>1261</v>
      </c>
      <c r="I32" s="559" t="str">
        <f t="shared" si="6"/>
        <v xml:space="preserve"> AERO CLUB LES VANNEAUX</v>
      </c>
      <c r="J32" s="550"/>
      <c r="K32" s="560">
        <f t="shared" si="7"/>
        <v>0</v>
      </c>
      <c r="L32" s="528">
        <f t="shared" si="12"/>
        <v>0</v>
      </c>
      <c r="M32" s="561">
        <f t="shared" si="8"/>
        <v>0</v>
      </c>
      <c r="N32" s="528">
        <f t="shared" si="13"/>
        <v>0</v>
      </c>
      <c r="O32" s="560">
        <f t="shared" si="9"/>
        <v>0</v>
      </c>
      <c r="P32" s="528">
        <f t="shared" si="14"/>
        <v>0</v>
      </c>
      <c r="Q32" s="553">
        <f t="shared" si="15"/>
        <v>0</v>
      </c>
      <c r="R32" s="503"/>
      <c r="S32" s="503"/>
      <c r="T32" s="503"/>
      <c r="U32" s="503"/>
      <c r="V32" s="503"/>
      <c r="W32" s="503"/>
      <c r="X32" s="503"/>
      <c r="Y32" s="503"/>
      <c r="Z32" s="503"/>
      <c r="AA32" s="503"/>
      <c r="AB32" s="503"/>
      <c r="AF32" s="503"/>
    </row>
    <row r="33" spans="1:32" ht="14" customHeight="1">
      <c r="B33" s="562"/>
      <c r="C33" s="563"/>
      <c r="D33" s="564"/>
      <c r="E33" s="564"/>
      <c r="F33" s="565"/>
      <c r="G33" s="565"/>
      <c r="H33" s="549"/>
      <c r="I33" s="550"/>
      <c r="J33" s="550"/>
      <c r="K33" s="566"/>
      <c r="L33" s="550"/>
      <c r="M33" s="566"/>
      <c r="N33" s="550"/>
      <c r="O33" s="566"/>
      <c r="P33" s="550"/>
      <c r="Q33" s="503"/>
      <c r="R33" s="503"/>
      <c r="S33" s="503"/>
      <c r="T33" s="503"/>
      <c r="U33" s="503"/>
      <c r="V33" s="503"/>
      <c r="W33" s="503"/>
      <c r="X33" s="503"/>
      <c r="Y33" s="503"/>
      <c r="Z33" s="503"/>
      <c r="AA33" s="503"/>
      <c r="AE33" s="503"/>
    </row>
    <row r="34" spans="1:32" ht="28.5" customHeight="1" thickBot="1">
      <c r="B34" s="497"/>
      <c r="C34" s="567"/>
      <c r="D34" s="549"/>
      <c r="E34" s="568"/>
      <c r="F34" s="501"/>
      <c r="G34" s="499"/>
      <c r="H34" s="499"/>
      <c r="R34" s="503"/>
      <c r="S34" s="503"/>
      <c r="T34" s="503"/>
      <c r="U34" s="503"/>
      <c r="V34" s="503"/>
      <c r="W34" s="503"/>
      <c r="AE34" s="503"/>
    </row>
    <row r="35" spans="1:32" ht="24" customHeight="1" thickBot="1">
      <c r="B35" s="504" t="s">
        <v>554</v>
      </c>
      <c r="C35" s="1303" t="s">
        <v>555</v>
      </c>
      <c r="D35" s="1304"/>
      <c r="E35" s="1304"/>
      <c r="F35" s="1304"/>
      <c r="G35" s="1304"/>
      <c r="H35" s="1304"/>
      <c r="I35" s="1304"/>
      <c r="J35" s="505"/>
      <c r="K35" s="1305" t="s">
        <v>541</v>
      </c>
      <c r="L35" s="1306"/>
      <c r="M35" s="1306"/>
      <c r="N35" s="1306"/>
      <c r="O35" s="1306"/>
      <c r="P35" s="1306"/>
      <c r="Q35" s="1307"/>
      <c r="R35" s="503"/>
      <c r="S35" s="1305" t="s">
        <v>556</v>
      </c>
      <c r="T35" s="1306"/>
      <c r="U35" s="1306"/>
      <c r="V35" s="1306"/>
      <c r="W35" s="1306"/>
      <c r="X35" s="1306"/>
      <c r="Y35" s="1306"/>
      <c r="Z35" s="1307"/>
    </row>
    <row r="36" spans="1:32" ht="26.25" customHeight="1" thickBot="1">
      <c r="B36" s="507" t="s">
        <v>544</v>
      </c>
      <c r="C36" s="507" t="s">
        <v>545</v>
      </c>
      <c r="D36" s="570" t="s">
        <v>1</v>
      </c>
      <c r="E36" s="571" t="s">
        <v>2</v>
      </c>
      <c r="F36" s="572" t="s">
        <v>547</v>
      </c>
      <c r="G36" s="571" t="s">
        <v>35</v>
      </c>
      <c r="H36" s="571" t="s">
        <v>3</v>
      </c>
      <c r="I36" s="573" t="s">
        <v>4</v>
      </c>
      <c r="J36" s="514"/>
      <c r="K36" s="515" t="s">
        <v>31</v>
      </c>
      <c r="L36" s="520" t="s">
        <v>548</v>
      </c>
      <c r="M36" s="515" t="s">
        <v>32</v>
      </c>
      <c r="N36" s="516" t="s">
        <v>548</v>
      </c>
      <c r="O36" s="574" t="s">
        <v>33</v>
      </c>
      <c r="P36" s="516" t="s">
        <v>548</v>
      </c>
      <c r="Q36" s="575" t="s">
        <v>5</v>
      </c>
      <c r="R36" s="517"/>
      <c r="S36" s="518" t="s">
        <v>549</v>
      </c>
      <c r="T36" s="518" t="s">
        <v>557</v>
      </c>
      <c r="U36" s="519" t="s">
        <v>548</v>
      </c>
      <c r="V36" s="518" t="s">
        <v>558</v>
      </c>
      <c r="W36" s="520" t="s">
        <v>548</v>
      </c>
      <c r="X36" s="518" t="s">
        <v>559</v>
      </c>
      <c r="Y36" s="520" t="s">
        <v>548</v>
      </c>
      <c r="Z36" s="516" t="s">
        <v>5</v>
      </c>
    </row>
    <row r="37" spans="1:32" s="506" customFormat="1" ht="14" customHeight="1" thickBot="1">
      <c r="A37" s="506">
        <v>1</v>
      </c>
      <c r="B37" s="522">
        <f>RANK(Q37,Q$37:Q$56)</f>
        <v>2</v>
      </c>
      <c r="C37" s="522">
        <v>66</v>
      </c>
      <c r="D37" s="523" t="str">
        <f t="shared" ref="D37:D56" si="20">CONCATENATE(VLOOKUP(C37,ListePilotes,3)," ",VLOOKUP(C37,ListePilotes,4))</f>
        <v>MOREAUX Jean-Michel</v>
      </c>
      <c r="E37" s="524" t="str">
        <f t="shared" ref="E37:E56" si="21">VLOOKUP(C37,ListePilotes,8)</f>
        <v>S</v>
      </c>
      <c r="F37" s="524" t="str">
        <f t="shared" ref="F37:F56" si="22">VLOOKUP(C37,ListeFFAM,3)</f>
        <v>0604262</v>
      </c>
      <c r="G37" s="524" t="str">
        <f t="shared" ref="G37:G56" si="23">LEFT(VLOOKUP(C37,ListeFFAM,15),SEARCH(" ",VLOOKUP(C37,ListeFFAM,15))-1)</f>
        <v>LAMOCC</v>
      </c>
      <c r="H37" s="524" t="str">
        <f t="shared" ref="H37:H56" si="24">LEFT(VLOOKUP(C37,ListeFFAM,17),SEARCH(" ",VLOOKUP(C37,ListeFFAM,17))-1)</f>
        <v>0498</v>
      </c>
      <c r="I37" s="525" t="str">
        <f t="shared" ref="I37:I56" si="25">RIGHT(VLOOKUP(C37,ListeFFAM,17),LEN(VLOOKUP(C37,ListeFFAM,17))-SEARCH(" ",VLOOKUP(C37,ListeFFAM,17))-1)</f>
        <v xml:space="preserve"> CLUB AEROMODELISME EOLE DE MURET</v>
      </c>
      <c r="J37" s="526"/>
      <c r="K37" s="527">
        <f t="shared" ref="K37:K56" si="26">VLOOKUP(C37,ListePilotes,10)</f>
        <v>363.71</v>
      </c>
      <c r="L37" s="576">
        <f>ROUND(K37/MAX(K$37:K$56)*1000,2)</f>
        <v>949.81</v>
      </c>
      <c r="M37" s="577">
        <f t="shared" ref="M37:M56" si="27">VLOOKUP(C37,ListePilotes,11)</f>
        <v>380.32</v>
      </c>
      <c r="N37" s="578">
        <f t="shared" ref="N37:N56" si="28">ROUND(M37/MAX(M$37:M$56)*1000,2)</f>
        <v>990.06</v>
      </c>
      <c r="O37" s="577">
        <f t="shared" ref="O37:O56" si="29">VLOOKUP(C37,ListePilotes,12)</f>
        <v>388.74</v>
      </c>
      <c r="P37" s="578">
        <f t="shared" ref="P37:P56" si="30">ROUND(O37/MAX(O$37:O$56)*1000,2)</f>
        <v>1000</v>
      </c>
      <c r="Q37" s="579">
        <f t="shared" ref="Q37:Q52" si="31">L37+N37+P37-MIN(L37,N37,P37)</f>
        <v>1990.06</v>
      </c>
      <c r="R37" s="526"/>
      <c r="S37" s="580">
        <f>ROUND(Q37/MAX(Q$37:Q$41)*1000,2)</f>
        <v>995.03</v>
      </c>
      <c r="T37" s="533">
        <f>VLOOKUP(C37,ListePilotes,13)</f>
        <v>443.87</v>
      </c>
      <c r="U37" s="576">
        <f>ROUND(T37/MAX(T$37:T$41)*1000,2)</f>
        <v>1000</v>
      </c>
      <c r="V37" s="533">
        <f>VLOOKUP(C37,ListePilotes,14)</f>
        <v>456.47</v>
      </c>
      <c r="W37" s="581">
        <f>ROUND(V37/MAX(V$37:V$41)*1000,2)</f>
        <v>990.88</v>
      </c>
      <c r="X37" s="533">
        <f>VLOOKUP(C37,ListePilotes,15)</f>
        <v>453.22</v>
      </c>
      <c r="Y37" s="581">
        <f>ROUND(X37/MAX(X$37:X$41)*1000,2)</f>
        <v>958.77</v>
      </c>
      <c r="Z37" s="530">
        <f>U37+W37+Y37-MIN(U37,W37,Y37)+S37</f>
        <v>2985.91</v>
      </c>
    </row>
    <row r="38" spans="1:32" s="506" customFormat="1" ht="14" customHeight="1" thickBot="1">
      <c r="A38" s="506">
        <v>2</v>
      </c>
      <c r="B38" s="522">
        <f t="shared" ref="B38:B56" si="32">RANK(Q38,Q$37:Q$56)</f>
        <v>1</v>
      </c>
      <c r="C38" s="537">
        <v>53</v>
      </c>
      <c r="D38" s="538" t="str">
        <f t="shared" si="20"/>
        <v>GAUTIER Axel</v>
      </c>
      <c r="E38" s="539" t="str">
        <f t="shared" si="21"/>
        <v>s</v>
      </c>
      <c r="F38" s="539">
        <f t="shared" si="22"/>
        <v>1401026</v>
      </c>
      <c r="G38" s="539" t="str">
        <f t="shared" si="23"/>
        <v>LAMPL</v>
      </c>
      <c r="H38" s="539" t="str">
        <f t="shared" si="24"/>
        <v>0986</v>
      </c>
      <c r="I38" s="540" t="str">
        <f t="shared" si="25"/>
        <v xml:space="preserve"> RADIOCOMMANDE AERONAUTIQUE DES MAUGES</v>
      </c>
      <c r="J38" s="526"/>
      <c r="K38" s="541">
        <f t="shared" si="26"/>
        <v>382.93</v>
      </c>
      <c r="L38" s="582">
        <f t="shared" ref="L38:L56" si="33">ROUND(K38/MAX(K$37:K$56)*1000,2)</f>
        <v>1000</v>
      </c>
      <c r="M38" s="583">
        <f t="shared" si="27"/>
        <v>384.14</v>
      </c>
      <c r="N38" s="584">
        <f t="shared" si="28"/>
        <v>1000</v>
      </c>
      <c r="O38" s="542">
        <f t="shared" si="29"/>
        <v>367.46</v>
      </c>
      <c r="P38" s="584">
        <f t="shared" si="30"/>
        <v>945.26</v>
      </c>
      <c r="Q38" s="579">
        <f t="shared" si="31"/>
        <v>2000.0000000000002</v>
      </c>
      <c r="R38" s="526"/>
      <c r="S38" s="580">
        <f>ROUND(Q38/MAX(Q$37:Q$41)*1000,2)</f>
        <v>1000</v>
      </c>
      <c r="T38" s="544">
        <f>VLOOKUP(C38,ListePilotes,13)</f>
        <v>438.54</v>
      </c>
      <c r="U38" s="582">
        <f>ROUND(T38/MAX(T$37:T$41)*1000,2)</f>
        <v>987.99</v>
      </c>
      <c r="V38" s="544">
        <f>VLOOKUP(C38,ListePilotes,14)</f>
        <v>434.23</v>
      </c>
      <c r="W38" s="585">
        <f>ROUND(V38/MAX(V$37:V$41)*1000,2)</f>
        <v>942.61</v>
      </c>
      <c r="X38" s="544">
        <f>VLOOKUP(C38,ListePilotes,15)</f>
        <v>470.35</v>
      </c>
      <c r="Y38" s="585">
        <f>ROUND(X38/MAX(X$37:X$41)*1000,2)</f>
        <v>995.01</v>
      </c>
      <c r="Z38" s="543">
        <f>U38+W38+Y38-MIN(U38,W38,Y38)+S38</f>
        <v>2982.9999999999995</v>
      </c>
      <c r="AA38" s="547"/>
    </row>
    <row r="39" spans="1:32" s="506" customFormat="1" ht="14" customHeight="1" thickBot="1">
      <c r="A39" s="506">
        <v>3</v>
      </c>
      <c r="B39" s="522">
        <f t="shared" si="32"/>
        <v>3</v>
      </c>
      <c r="C39" s="537">
        <v>70</v>
      </c>
      <c r="D39" s="538" t="str">
        <f t="shared" si="20"/>
        <v>SCHMITT Maxime</v>
      </c>
      <c r="E39" s="539" t="str">
        <f t="shared" si="21"/>
        <v>S</v>
      </c>
      <c r="F39" s="539">
        <f t="shared" si="22"/>
        <v>1014595</v>
      </c>
      <c r="G39" s="539" t="str">
        <f t="shared" si="23"/>
        <v>LAMGE</v>
      </c>
      <c r="H39" s="539" t="str">
        <f t="shared" si="24"/>
        <v>0853</v>
      </c>
      <c r="I39" s="540" t="str">
        <f t="shared" si="25"/>
        <v xml:space="preserve"> MODEL CLUB DE SELESTAT</v>
      </c>
      <c r="J39" s="526"/>
      <c r="K39" s="541">
        <f t="shared" si="26"/>
        <v>380.3</v>
      </c>
      <c r="L39" s="582">
        <f t="shared" si="33"/>
        <v>993.13</v>
      </c>
      <c r="M39" s="583">
        <f t="shared" si="27"/>
        <v>382.91</v>
      </c>
      <c r="N39" s="584">
        <f t="shared" si="28"/>
        <v>996.8</v>
      </c>
      <c r="O39" s="586">
        <f t="shared" si="29"/>
        <v>349.13</v>
      </c>
      <c r="P39" s="584">
        <f t="shared" si="30"/>
        <v>898.11</v>
      </c>
      <c r="Q39" s="579">
        <f t="shared" si="31"/>
        <v>1989.9299999999998</v>
      </c>
      <c r="R39" s="526"/>
      <c r="S39" s="580">
        <f>ROUND(Q39/MAX(Q$37:Q$41)*1000,2)</f>
        <v>994.97</v>
      </c>
      <c r="T39" s="544">
        <f>VLOOKUP(C39,ListePilotes,13)</f>
        <v>427.52</v>
      </c>
      <c r="U39" s="582">
        <f>ROUND(T39/MAX(T$37:T$41)*1000,2)</f>
        <v>963.16</v>
      </c>
      <c r="V39" s="544">
        <f>VLOOKUP(C39,ListePilotes,14)</f>
        <v>460.67</v>
      </c>
      <c r="W39" s="585">
        <f>ROUND(V39/MAX(V$37:V$41)*1000,2)</f>
        <v>1000</v>
      </c>
      <c r="X39" s="544">
        <f>VLOOKUP(C39,ListePilotes,15)</f>
        <v>452.14</v>
      </c>
      <c r="Y39" s="585">
        <f>ROUND(X39/MAX(X$37:X$41)*1000,2)</f>
        <v>956.48</v>
      </c>
      <c r="Z39" s="543">
        <f>U39+W39+Y39-MIN(U39,W39,Y39)+S39</f>
        <v>2958.13</v>
      </c>
    </row>
    <row r="40" spans="1:32" s="506" customFormat="1" ht="14" customHeight="1" thickBot="1">
      <c r="A40" s="506">
        <v>4</v>
      </c>
      <c r="B40" s="522">
        <f t="shared" si="32"/>
        <v>4</v>
      </c>
      <c r="C40" s="546">
        <v>59</v>
      </c>
      <c r="D40" s="538" t="str">
        <f t="shared" si="20"/>
        <v>SALVATORE Eric</v>
      </c>
      <c r="E40" s="539" t="str">
        <f t="shared" si="21"/>
        <v>S</v>
      </c>
      <c r="F40" s="539" t="str">
        <f t="shared" si="22"/>
        <v>0702760</v>
      </c>
      <c r="G40" s="539" t="str">
        <f t="shared" si="23"/>
        <v>LAMPACA</v>
      </c>
      <c r="H40" s="539" t="str">
        <f t="shared" si="24"/>
        <v>0964</v>
      </c>
      <c r="I40" s="540" t="str">
        <f t="shared" si="25"/>
        <v xml:space="preserve"> AMICALE DES MODELISTES SIGNOIS PAUL RICARD</v>
      </c>
      <c r="J40" s="526"/>
      <c r="K40" s="541">
        <f t="shared" si="26"/>
        <v>374.5</v>
      </c>
      <c r="L40" s="582">
        <f t="shared" si="33"/>
        <v>977.99</v>
      </c>
      <c r="M40" s="542">
        <f t="shared" si="27"/>
        <v>380.21</v>
      </c>
      <c r="N40" s="584">
        <f t="shared" si="28"/>
        <v>989.77</v>
      </c>
      <c r="O40" s="583">
        <f t="shared" si="29"/>
        <v>339.45</v>
      </c>
      <c r="P40" s="584">
        <f t="shared" si="30"/>
        <v>873.21</v>
      </c>
      <c r="Q40" s="579">
        <f t="shared" si="31"/>
        <v>1967.7600000000002</v>
      </c>
      <c r="R40" s="526"/>
      <c r="S40" s="580">
        <f>ROUND(Q40/MAX(Q$37:Q$41)*1000,2)</f>
        <v>983.88</v>
      </c>
      <c r="T40" s="544">
        <f>VLOOKUP(C40,ListePilotes,13)</f>
        <v>0</v>
      </c>
      <c r="U40" s="582">
        <f>ROUND(T40/MAX(T$37:T$41)*1000,2)</f>
        <v>0</v>
      </c>
      <c r="V40" s="544">
        <f>VLOOKUP(C40,ListePilotes,14)</f>
        <v>422.83</v>
      </c>
      <c r="W40" s="585">
        <f>ROUND(V40/MAX(V$37:V$41)*1000,2)</f>
        <v>917.86</v>
      </c>
      <c r="X40" s="544">
        <f>VLOOKUP(C40,ListePilotes,15)</f>
        <v>472.71</v>
      </c>
      <c r="Y40" s="585">
        <f>ROUND(X40/MAX(X$37:X$41)*1000,2)</f>
        <v>1000</v>
      </c>
      <c r="Z40" s="543">
        <f>U40+W40+Y40-MIN(U40,W40,Y40)+S40</f>
        <v>2901.7400000000002</v>
      </c>
    </row>
    <row r="41" spans="1:32" s="506" customFormat="1" ht="14" customHeight="1" thickBot="1">
      <c r="A41" s="506">
        <v>5</v>
      </c>
      <c r="B41" s="522">
        <f t="shared" si="32"/>
        <v>5</v>
      </c>
      <c r="C41" s="546">
        <v>58</v>
      </c>
      <c r="D41" s="538" t="str">
        <f t="shared" si="20"/>
        <v>MARSALY Olivier</v>
      </c>
      <c r="E41" s="539" t="str">
        <f t="shared" si="21"/>
        <v>S</v>
      </c>
      <c r="F41" s="539" t="str">
        <f t="shared" si="22"/>
        <v>0803232</v>
      </c>
      <c r="G41" s="539" t="str">
        <f t="shared" si="23"/>
        <v>LAMIF</v>
      </c>
      <c r="H41" s="539" t="str">
        <f t="shared" si="24"/>
        <v>0978</v>
      </c>
      <c r="I41" s="540" t="str">
        <f t="shared" si="25"/>
        <v xml:space="preserve"> MODEL AIR CLUB EPONOIS</v>
      </c>
      <c r="J41" s="526"/>
      <c r="K41" s="541">
        <f t="shared" si="26"/>
        <v>366</v>
      </c>
      <c r="L41" s="582">
        <f t="shared" si="33"/>
        <v>955.79</v>
      </c>
      <c r="M41" s="583">
        <f t="shared" si="27"/>
        <v>365.72</v>
      </c>
      <c r="N41" s="584">
        <f t="shared" si="28"/>
        <v>952.05</v>
      </c>
      <c r="O41" s="542">
        <f t="shared" si="29"/>
        <v>353.83</v>
      </c>
      <c r="P41" s="584">
        <f t="shared" si="30"/>
        <v>910.2</v>
      </c>
      <c r="Q41" s="587">
        <f t="shared" si="31"/>
        <v>1907.84</v>
      </c>
      <c r="R41" s="526"/>
      <c r="S41" s="588">
        <f>ROUND(Q41/MAX(Q$37:Q$41)*1000,2)</f>
        <v>953.92</v>
      </c>
      <c r="T41" s="589">
        <f>VLOOKUP(C41,ListePilotes,13)</f>
        <v>404.2</v>
      </c>
      <c r="U41" s="590">
        <f>ROUND(T41/MAX(T$37:T$41)*1000,2)</f>
        <v>910.63</v>
      </c>
      <c r="V41" s="589">
        <f>VLOOKUP(C41,ListePilotes,14)</f>
        <v>410.06</v>
      </c>
      <c r="W41" s="591">
        <f>ROUND(V41/MAX(V$37:V$41)*1000,2)</f>
        <v>890.14</v>
      </c>
      <c r="X41" s="589">
        <f>VLOOKUP(C41,ListePilotes,15)</f>
        <v>419.61</v>
      </c>
      <c r="Y41" s="591">
        <f>ROUND(X41/MAX(X$37:X$41)*1000,2)</f>
        <v>887.67</v>
      </c>
      <c r="Z41" s="553">
        <f>U41+W41+Y41-MIN(U41,W41,Y41)+S41</f>
        <v>2754.69</v>
      </c>
    </row>
    <row r="42" spans="1:32" s="506" customFormat="1" ht="14" customHeight="1" thickBot="1">
      <c r="A42" s="506">
        <v>6</v>
      </c>
      <c r="B42" s="522">
        <f t="shared" si="32"/>
        <v>6</v>
      </c>
      <c r="C42" s="546">
        <v>55</v>
      </c>
      <c r="D42" s="538" t="str">
        <f t="shared" si="20"/>
        <v>EHLENBERGER Léo</v>
      </c>
      <c r="E42" s="539" t="str">
        <f t="shared" si="21"/>
        <v>S</v>
      </c>
      <c r="F42" s="539">
        <f t="shared" si="22"/>
        <v>1302648</v>
      </c>
      <c r="G42" s="539" t="str">
        <f t="shared" si="23"/>
        <v>LAMGE</v>
      </c>
      <c r="H42" s="539" t="str">
        <f t="shared" si="24"/>
        <v>0393</v>
      </c>
      <c r="I42" s="540" t="str">
        <f t="shared" si="25"/>
        <v xml:space="preserve"> AERO CLUB DE BRUMATH</v>
      </c>
      <c r="J42" s="531"/>
      <c r="K42" s="541">
        <f t="shared" si="26"/>
        <v>367.83</v>
      </c>
      <c r="L42" s="582">
        <f t="shared" si="33"/>
        <v>960.57</v>
      </c>
      <c r="M42" s="542">
        <f t="shared" si="27"/>
        <v>363.81</v>
      </c>
      <c r="N42" s="584">
        <f t="shared" si="28"/>
        <v>947.08</v>
      </c>
      <c r="O42" s="545">
        <f t="shared" si="29"/>
        <v>365.47</v>
      </c>
      <c r="P42" s="584">
        <f t="shared" si="30"/>
        <v>940.14</v>
      </c>
      <c r="Q42" s="579">
        <f t="shared" si="31"/>
        <v>1907.65</v>
      </c>
      <c r="R42" s="526"/>
      <c r="S42" s="549"/>
      <c r="T42" s="550"/>
      <c r="U42" s="551"/>
      <c r="V42" s="550"/>
      <c r="W42" s="551"/>
      <c r="X42" s="551"/>
    </row>
    <row r="43" spans="1:32" s="506" customFormat="1" ht="14" customHeight="1" thickBot="1">
      <c r="A43" s="506">
        <v>7</v>
      </c>
      <c r="B43" s="522">
        <f t="shared" si="32"/>
        <v>7</v>
      </c>
      <c r="C43" s="546">
        <v>63</v>
      </c>
      <c r="D43" s="538" t="str">
        <f t="shared" si="20"/>
        <v>LEPRETRE Lucas</v>
      </c>
      <c r="E43" s="539" t="str">
        <f t="shared" si="21"/>
        <v>S</v>
      </c>
      <c r="F43" s="539">
        <f t="shared" si="22"/>
        <v>1016045</v>
      </c>
      <c r="G43" s="539" t="str">
        <f t="shared" si="23"/>
        <v>LAMHDF</v>
      </c>
      <c r="H43" s="539" t="str">
        <f t="shared" si="24"/>
        <v>0806</v>
      </c>
      <c r="I43" s="540" t="str">
        <f t="shared" si="25"/>
        <v xml:space="preserve"> PLUS VITE PLUS HAUT PLUS FORT 3PVHF</v>
      </c>
      <c r="J43" s="531"/>
      <c r="K43" s="541">
        <f t="shared" si="26"/>
        <v>365.62</v>
      </c>
      <c r="L43" s="582">
        <f t="shared" si="33"/>
        <v>954.8</v>
      </c>
      <c r="M43" s="545">
        <f t="shared" si="27"/>
        <v>338.16</v>
      </c>
      <c r="N43" s="584">
        <f t="shared" si="28"/>
        <v>880.3</v>
      </c>
      <c r="O43" s="542">
        <f t="shared" si="29"/>
        <v>361.2</v>
      </c>
      <c r="P43" s="584">
        <f t="shared" si="30"/>
        <v>929.16</v>
      </c>
      <c r="Q43" s="579">
        <f t="shared" si="31"/>
        <v>1883.9599999999998</v>
      </c>
      <c r="R43" s="526"/>
      <c r="S43" s="550"/>
      <c r="T43" s="550"/>
      <c r="U43" s="550"/>
      <c r="V43" s="550"/>
      <c r="W43" s="550"/>
      <c r="X43" s="550"/>
    </row>
    <row r="44" spans="1:32" s="506" customFormat="1" ht="14" customHeight="1" thickBot="1">
      <c r="A44" s="506">
        <v>8</v>
      </c>
      <c r="B44" s="522">
        <f t="shared" si="32"/>
        <v>8</v>
      </c>
      <c r="C44" s="546">
        <v>64</v>
      </c>
      <c r="D44" s="538" t="str">
        <f t="shared" si="20"/>
        <v>GIL Cédric</v>
      </c>
      <c r="E44" s="539" t="str">
        <f t="shared" si="21"/>
        <v>S</v>
      </c>
      <c r="F44" s="539" t="str">
        <f t="shared" si="22"/>
        <v>0206294</v>
      </c>
      <c r="G44" s="539" t="str">
        <f t="shared" si="23"/>
        <v>LAMAURA</v>
      </c>
      <c r="H44" s="539" t="str">
        <f t="shared" si="24"/>
        <v>0035</v>
      </c>
      <c r="I44" s="540" t="str">
        <f t="shared" si="25"/>
        <v xml:space="preserve"> AEROMODELES CLUB DU RHONE</v>
      </c>
      <c r="J44" s="531"/>
      <c r="K44" s="541">
        <f t="shared" si="26"/>
        <v>367.28</v>
      </c>
      <c r="L44" s="582">
        <f t="shared" si="33"/>
        <v>959.13</v>
      </c>
      <c r="M44" s="545">
        <f t="shared" si="27"/>
        <v>351.43</v>
      </c>
      <c r="N44" s="584">
        <f t="shared" si="28"/>
        <v>914.85</v>
      </c>
      <c r="O44" s="542">
        <f t="shared" si="29"/>
        <v>333.83</v>
      </c>
      <c r="P44" s="584">
        <f t="shared" si="30"/>
        <v>858.75</v>
      </c>
      <c r="Q44" s="579">
        <f t="shared" si="31"/>
        <v>1873.98</v>
      </c>
      <c r="R44" s="526"/>
    </row>
    <row r="45" spans="1:32" s="506" customFormat="1" ht="14" customHeight="1" thickBot="1">
      <c r="A45" s="506">
        <v>9</v>
      </c>
      <c r="B45" s="522">
        <f t="shared" si="32"/>
        <v>9</v>
      </c>
      <c r="C45" s="546">
        <v>68</v>
      </c>
      <c r="D45" s="538" t="str">
        <f t="shared" si="20"/>
        <v>RIBEAUCOUP Jean-Marie</v>
      </c>
      <c r="E45" s="539" t="str">
        <f t="shared" si="21"/>
        <v>S</v>
      </c>
      <c r="F45" s="539">
        <f t="shared" si="22"/>
        <v>8606642</v>
      </c>
      <c r="G45" s="539" t="str">
        <f t="shared" si="23"/>
        <v>LAMHDF</v>
      </c>
      <c r="H45" s="539" t="str">
        <f t="shared" si="24"/>
        <v>0463</v>
      </c>
      <c r="I45" s="540" t="str">
        <f t="shared" si="25"/>
        <v xml:space="preserve"> ASS. VALENCIENNOISE D A. M.</v>
      </c>
      <c r="J45" s="531"/>
      <c r="K45" s="541">
        <f t="shared" si="26"/>
        <v>315.04000000000002</v>
      </c>
      <c r="L45" s="582">
        <f t="shared" si="33"/>
        <v>822.71</v>
      </c>
      <c r="M45" s="545">
        <f t="shared" si="27"/>
        <v>355.69</v>
      </c>
      <c r="N45" s="584">
        <f t="shared" si="28"/>
        <v>925.94</v>
      </c>
      <c r="O45" s="542">
        <f t="shared" si="29"/>
        <v>335.64</v>
      </c>
      <c r="P45" s="584">
        <f t="shared" si="30"/>
        <v>863.4</v>
      </c>
      <c r="Q45" s="579">
        <f t="shared" si="31"/>
        <v>1789.3400000000001</v>
      </c>
      <c r="R45" s="526"/>
    </row>
    <row r="46" spans="1:32" s="506" customFormat="1" ht="14" customHeight="1" thickBot="1">
      <c r="A46" s="506">
        <v>10</v>
      </c>
      <c r="B46" s="522">
        <f t="shared" si="32"/>
        <v>10</v>
      </c>
      <c r="C46" s="546">
        <v>71</v>
      </c>
      <c r="D46" s="538" t="str">
        <f t="shared" si="20"/>
        <v>MAGUIN Georges</v>
      </c>
      <c r="E46" s="539" t="str">
        <f t="shared" si="21"/>
        <v>S</v>
      </c>
      <c r="F46" s="539" t="str">
        <f t="shared" si="22"/>
        <v>0702858</v>
      </c>
      <c r="G46" s="539" t="str">
        <f t="shared" si="23"/>
        <v>LAMGE</v>
      </c>
      <c r="H46" s="539" t="str">
        <f t="shared" si="24"/>
        <v>0060</v>
      </c>
      <c r="I46" s="540" t="str">
        <f t="shared" si="25"/>
        <v xml:space="preserve"> LES HELICES DE LIRONVILLE</v>
      </c>
      <c r="J46" s="531"/>
      <c r="K46" s="541">
        <f t="shared" si="26"/>
        <v>341.34</v>
      </c>
      <c r="L46" s="582">
        <f t="shared" si="33"/>
        <v>891.39</v>
      </c>
      <c r="M46" s="545">
        <f t="shared" si="27"/>
        <v>341.25</v>
      </c>
      <c r="N46" s="584">
        <f t="shared" si="28"/>
        <v>888.35</v>
      </c>
      <c r="O46" s="592">
        <f t="shared" si="29"/>
        <v>331.81</v>
      </c>
      <c r="P46" s="584">
        <f t="shared" si="30"/>
        <v>853.55</v>
      </c>
      <c r="Q46" s="579">
        <f t="shared" si="31"/>
        <v>1779.74</v>
      </c>
      <c r="R46" s="526"/>
      <c r="S46" s="526"/>
      <c r="T46" s="526"/>
      <c r="U46" s="593"/>
      <c r="V46" s="593"/>
      <c r="W46" s="593"/>
      <c r="X46" s="593"/>
      <c r="AF46" s="593"/>
    </row>
    <row r="47" spans="1:32" s="506" customFormat="1" ht="14" customHeight="1" thickBot="1">
      <c r="A47" s="506">
        <v>11</v>
      </c>
      <c r="B47" s="522">
        <f t="shared" si="32"/>
        <v>11</v>
      </c>
      <c r="C47" s="546">
        <v>65</v>
      </c>
      <c r="D47" s="538" t="str">
        <f t="shared" si="20"/>
        <v>JOURDAIN Philippe</v>
      </c>
      <c r="E47" s="539" t="str">
        <f t="shared" si="21"/>
        <v>S</v>
      </c>
      <c r="F47" s="539" t="str">
        <f t="shared" si="22"/>
        <v>0405025</v>
      </c>
      <c r="G47" s="539" t="str">
        <f t="shared" si="23"/>
        <v>LAMNOR</v>
      </c>
      <c r="H47" s="539" t="str">
        <f t="shared" si="24"/>
        <v>0223</v>
      </c>
      <c r="I47" s="540" t="str">
        <f t="shared" si="25"/>
        <v xml:space="preserve"> CLUB MODELISTE DE DIEPPE</v>
      </c>
      <c r="J47" s="531"/>
      <c r="K47" s="541">
        <f t="shared" si="26"/>
        <v>344.25</v>
      </c>
      <c r="L47" s="582">
        <f t="shared" si="33"/>
        <v>898.99</v>
      </c>
      <c r="M47" s="545">
        <f t="shared" si="27"/>
        <v>335.94</v>
      </c>
      <c r="N47" s="584">
        <f t="shared" si="28"/>
        <v>874.52</v>
      </c>
      <c r="O47" s="592">
        <f t="shared" si="29"/>
        <v>311.17</v>
      </c>
      <c r="P47" s="584">
        <f t="shared" si="30"/>
        <v>800.46</v>
      </c>
      <c r="Q47" s="579">
        <f t="shared" si="31"/>
        <v>1773.5100000000002</v>
      </c>
      <c r="R47" s="526"/>
      <c r="S47" s="526"/>
      <c r="T47" s="526"/>
      <c r="U47" s="593"/>
      <c r="V47" s="593"/>
      <c r="W47" s="526"/>
      <c r="X47" s="593"/>
      <c r="AF47" s="593"/>
    </row>
    <row r="48" spans="1:32" s="506" customFormat="1" ht="14" customHeight="1" thickBot="1">
      <c r="A48" s="506">
        <v>12</v>
      </c>
      <c r="B48" s="522">
        <f t="shared" si="32"/>
        <v>12</v>
      </c>
      <c r="C48" s="546">
        <v>67</v>
      </c>
      <c r="D48" s="538" t="str">
        <f t="shared" si="20"/>
        <v>BOSSION Jacques</v>
      </c>
      <c r="E48" s="539" t="str">
        <f t="shared" si="21"/>
        <v>s</v>
      </c>
      <c r="F48" s="539" t="str">
        <f t="shared" si="22"/>
        <v>0604262</v>
      </c>
      <c r="G48" s="539" t="str">
        <f t="shared" si="23"/>
        <v>LAMOCC</v>
      </c>
      <c r="H48" s="539" t="str">
        <f t="shared" si="24"/>
        <v>0498</v>
      </c>
      <c r="I48" s="540" t="str">
        <f t="shared" si="25"/>
        <v xml:space="preserve"> CLUB AEROMODELISME EOLE DE MURET</v>
      </c>
      <c r="J48" s="531"/>
      <c r="K48" s="541">
        <f t="shared" si="26"/>
        <v>302.51</v>
      </c>
      <c r="L48" s="582">
        <f t="shared" si="33"/>
        <v>789.99</v>
      </c>
      <c r="M48" s="592">
        <f t="shared" si="27"/>
        <v>329.84</v>
      </c>
      <c r="N48" s="584">
        <f t="shared" si="28"/>
        <v>858.65</v>
      </c>
      <c r="O48" s="545">
        <f t="shared" si="29"/>
        <v>355.16</v>
      </c>
      <c r="P48" s="584">
        <f t="shared" si="30"/>
        <v>913.62</v>
      </c>
      <c r="Q48" s="579">
        <f t="shared" si="31"/>
        <v>1772.2699999999998</v>
      </c>
      <c r="R48" s="526"/>
      <c r="S48" s="526"/>
      <c r="T48" s="526"/>
      <c r="U48" s="593"/>
      <c r="V48" s="593"/>
      <c r="W48" s="593"/>
      <c r="X48" s="593"/>
      <c r="AF48" s="593"/>
    </row>
    <row r="49" spans="1:32" s="506" customFormat="1" ht="14" customHeight="1" thickBot="1">
      <c r="A49" s="506">
        <v>13</v>
      </c>
      <c r="B49" s="522">
        <f t="shared" si="32"/>
        <v>13</v>
      </c>
      <c r="C49" s="546">
        <v>60</v>
      </c>
      <c r="D49" s="538" t="str">
        <f t="shared" si="20"/>
        <v>DOSNE Yves</v>
      </c>
      <c r="E49" s="539" t="str">
        <f t="shared" si="21"/>
        <v>S</v>
      </c>
      <c r="F49" s="539" t="str">
        <f t="shared" si="22"/>
        <v>0702761</v>
      </c>
      <c r="G49" s="539" t="str">
        <f t="shared" si="23"/>
        <v>LAMPACA</v>
      </c>
      <c r="H49" s="539" t="str">
        <f t="shared" si="24"/>
        <v>0964</v>
      </c>
      <c r="I49" s="540" t="str">
        <f t="shared" si="25"/>
        <v xml:space="preserve"> AMICALE DES MODELISTES SIGNOIS PAUL RICARD</v>
      </c>
      <c r="J49" s="531"/>
      <c r="K49" s="541">
        <f t="shared" si="26"/>
        <v>319.36</v>
      </c>
      <c r="L49" s="582">
        <f t="shared" si="33"/>
        <v>833.99</v>
      </c>
      <c r="M49" s="545">
        <f t="shared" si="27"/>
        <v>350.52</v>
      </c>
      <c r="N49" s="584">
        <f t="shared" si="28"/>
        <v>912.48</v>
      </c>
      <c r="O49" s="592">
        <f t="shared" si="29"/>
        <v>318.82</v>
      </c>
      <c r="P49" s="584">
        <f t="shared" si="30"/>
        <v>820.14</v>
      </c>
      <c r="Q49" s="579">
        <f t="shared" si="31"/>
        <v>1746.4700000000003</v>
      </c>
      <c r="R49" s="526"/>
      <c r="S49" s="526"/>
      <c r="T49" s="526"/>
      <c r="U49" s="593"/>
      <c r="V49" s="593"/>
      <c r="W49" s="593"/>
      <c r="X49" s="593"/>
      <c r="AF49" s="593"/>
    </row>
    <row r="50" spans="1:32" s="506" customFormat="1" ht="14" customHeight="1" thickBot="1">
      <c r="A50" s="506">
        <v>14</v>
      </c>
      <c r="B50" s="522">
        <f t="shared" si="32"/>
        <v>14</v>
      </c>
      <c r="C50" s="546">
        <v>62</v>
      </c>
      <c r="D50" s="538" t="str">
        <f t="shared" si="20"/>
        <v>GAIRAUD Jean-Marc</v>
      </c>
      <c r="E50" s="539" t="str">
        <f t="shared" si="21"/>
        <v>S</v>
      </c>
      <c r="F50" s="539" t="str">
        <f t="shared" si="22"/>
        <v>0400537</v>
      </c>
      <c r="G50" s="539" t="str">
        <f t="shared" si="23"/>
        <v>LAMNA</v>
      </c>
      <c r="H50" s="539" t="str">
        <f t="shared" si="24"/>
        <v>0058</v>
      </c>
      <c r="I50" s="540" t="str">
        <f t="shared" si="25"/>
        <v xml:space="preserve"> ASS. INTERCO. DE MODELISME</v>
      </c>
      <c r="J50" s="531"/>
      <c r="K50" s="541">
        <f t="shared" si="26"/>
        <v>291.39</v>
      </c>
      <c r="L50" s="582">
        <f t="shared" si="33"/>
        <v>760.95</v>
      </c>
      <c r="M50" s="545">
        <f t="shared" si="27"/>
        <v>342.64</v>
      </c>
      <c r="N50" s="584">
        <f t="shared" si="28"/>
        <v>891.97</v>
      </c>
      <c r="O50" s="592">
        <f t="shared" si="29"/>
        <v>327.35000000000002</v>
      </c>
      <c r="P50" s="584">
        <f t="shared" si="30"/>
        <v>842.08</v>
      </c>
      <c r="Q50" s="579">
        <f t="shared" si="31"/>
        <v>1734.05</v>
      </c>
      <c r="R50" s="526"/>
      <c r="S50" s="526"/>
      <c r="T50" s="526"/>
      <c r="U50" s="593"/>
      <c r="V50" s="593"/>
      <c r="W50" s="593"/>
      <c r="X50" s="593"/>
      <c r="AF50" s="593"/>
    </row>
    <row r="51" spans="1:32" s="506" customFormat="1" ht="14" customHeight="1" thickBot="1">
      <c r="A51" s="506">
        <v>15</v>
      </c>
      <c r="B51" s="522">
        <f t="shared" si="32"/>
        <v>15</v>
      </c>
      <c r="C51" s="546">
        <v>51</v>
      </c>
      <c r="D51" s="538" t="str">
        <f t="shared" si="20"/>
        <v>SKRZYPCZAK Fabrice</v>
      </c>
      <c r="E51" s="539" t="str">
        <f t="shared" si="21"/>
        <v>s</v>
      </c>
      <c r="F51" s="539">
        <f t="shared" si="22"/>
        <v>9909579</v>
      </c>
      <c r="G51" s="539" t="str">
        <f t="shared" si="23"/>
        <v>LAMPACA</v>
      </c>
      <c r="H51" s="539" t="str">
        <f t="shared" si="24"/>
        <v>0964</v>
      </c>
      <c r="I51" s="540" t="str">
        <f t="shared" si="25"/>
        <v xml:space="preserve"> AMICALE DES MODELISTES SIGNOIS PAUL RICARD</v>
      </c>
      <c r="J51" s="531"/>
      <c r="K51" s="541">
        <f t="shared" si="26"/>
        <v>317.66000000000003</v>
      </c>
      <c r="L51" s="582">
        <f t="shared" si="33"/>
        <v>829.55</v>
      </c>
      <c r="M51" s="545">
        <f t="shared" si="27"/>
        <v>344.63</v>
      </c>
      <c r="N51" s="584">
        <f t="shared" si="28"/>
        <v>897.15</v>
      </c>
      <c r="O51" s="592">
        <f t="shared" si="29"/>
        <v>313.13</v>
      </c>
      <c r="P51" s="584">
        <f t="shared" si="30"/>
        <v>805.5</v>
      </c>
      <c r="Q51" s="579">
        <f t="shared" si="31"/>
        <v>1726.6999999999998</v>
      </c>
      <c r="R51" s="526"/>
      <c r="S51" s="526"/>
      <c r="T51" s="526"/>
      <c r="U51" s="593"/>
      <c r="V51" s="593"/>
      <c r="W51" s="593"/>
      <c r="X51" s="593"/>
      <c r="AF51" s="593"/>
    </row>
    <row r="52" spans="1:32" s="506" customFormat="1" ht="14" customHeight="1" thickBot="1">
      <c r="A52" s="506">
        <v>16</v>
      </c>
      <c r="B52" s="522">
        <f t="shared" si="32"/>
        <v>16</v>
      </c>
      <c r="C52" s="546">
        <v>52</v>
      </c>
      <c r="D52" s="538" t="str">
        <f t="shared" si="20"/>
        <v>VIVET Dany</v>
      </c>
      <c r="E52" s="539" t="str">
        <f t="shared" si="21"/>
        <v>S</v>
      </c>
      <c r="F52" s="539">
        <f t="shared" si="22"/>
        <v>8500905</v>
      </c>
      <c r="G52" s="539" t="str">
        <f t="shared" si="23"/>
        <v>LAMCVL</v>
      </c>
      <c r="H52" s="539" t="str">
        <f t="shared" si="24"/>
        <v>0162</v>
      </c>
      <c r="I52" s="540" t="str">
        <f t="shared" si="25"/>
        <v xml:space="preserve"> CLUB AEROMODELISTE DE BLOIS LE BREUIL</v>
      </c>
      <c r="J52" s="531"/>
      <c r="K52" s="541">
        <f t="shared" si="26"/>
        <v>205.81</v>
      </c>
      <c r="L52" s="582">
        <f t="shared" si="33"/>
        <v>537.46</v>
      </c>
      <c r="M52" s="583">
        <f t="shared" si="27"/>
        <v>346.16</v>
      </c>
      <c r="N52" s="584">
        <f t="shared" si="28"/>
        <v>901.13</v>
      </c>
      <c r="O52" s="545">
        <f t="shared" si="29"/>
        <v>312.16000000000003</v>
      </c>
      <c r="P52" s="584">
        <f t="shared" si="30"/>
        <v>803</v>
      </c>
      <c r="Q52" s="594">
        <f t="shared" si="31"/>
        <v>1704.13</v>
      </c>
      <c r="R52" s="526"/>
      <c r="S52" s="554"/>
      <c r="T52" s="554"/>
      <c r="U52" s="505"/>
      <c r="V52" s="505"/>
      <c r="W52" s="505"/>
      <c r="X52" s="505"/>
      <c r="AF52" s="505"/>
    </row>
    <row r="53" spans="1:32" s="506" customFormat="1" ht="14" customHeight="1" thickBot="1">
      <c r="A53" s="506">
        <v>17</v>
      </c>
      <c r="B53" s="522">
        <f t="shared" si="32"/>
        <v>17</v>
      </c>
      <c r="C53" s="546">
        <v>54</v>
      </c>
      <c r="D53" s="538" t="str">
        <f t="shared" si="20"/>
        <v>FILATRIAU Jehan-Jacques</v>
      </c>
      <c r="E53" s="539" t="str">
        <f t="shared" si="21"/>
        <v>S</v>
      </c>
      <c r="F53" s="539" t="str">
        <f t="shared" si="22"/>
        <v>0701999</v>
      </c>
      <c r="G53" s="539" t="str">
        <f t="shared" si="23"/>
        <v>LAMHDF</v>
      </c>
      <c r="H53" s="539" t="str">
        <f t="shared" si="24"/>
        <v>0003</v>
      </c>
      <c r="I53" s="540" t="str">
        <f t="shared" si="25"/>
        <v xml:space="preserve"> ASSO. AERO. DU BASSIN DE LA SAMBRE</v>
      </c>
      <c r="J53" s="531"/>
      <c r="K53" s="541">
        <f t="shared" si="26"/>
        <v>328.19</v>
      </c>
      <c r="L53" s="582">
        <f t="shared" si="33"/>
        <v>857.05</v>
      </c>
      <c r="M53" s="545">
        <f t="shared" si="27"/>
        <v>288.77</v>
      </c>
      <c r="N53" s="584">
        <f t="shared" si="28"/>
        <v>751.73</v>
      </c>
      <c r="O53" s="592">
        <f t="shared" si="29"/>
        <v>319.85000000000002</v>
      </c>
      <c r="P53" s="584">
        <f t="shared" si="30"/>
        <v>822.79</v>
      </c>
      <c r="Q53" s="579">
        <f>L53+N53+P53-MIN(L53,N53,P53)</f>
        <v>1679.8399999999997</v>
      </c>
      <c r="R53" s="526"/>
      <c r="S53" s="526"/>
      <c r="T53" s="526"/>
      <c r="U53" s="593"/>
      <c r="V53" s="593"/>
      <c r="W53" s="593"/>
      <c r="X53" s="593"/>
      <c r="AF53" s="593"/>
    </row>
    <row r="54" spans="1:32" s="506" customFormat="1" ht="14" customHeight="1" thickBot="1">
      <c r="A54" s="506">
        <v>18</v>
      </c>
      <c r="B54" s="522">
        <f t="shared" si="32"/>
        <v>18</v>
      </c>
      <c r="C54" s="546">
        <v>61</v>
      </c>
      <c r="D54" s="538" t="str">
        <f t="shared" si="20"/>
        <v>CHANDELIER Julien</v>
      </c>
      <c r="E54" s="539" t="str">
        <f t="shared" si="21"/>
        <v>S</v>
      </c>
      <c r="F54" s="539">
        <f t="shared" si="22"/>
        <v>2000026</v>
      </c>
      <c r="G54" s="539" t="str">
        <f t="shared" si="23"/>
        <v>LAMIF</v>
      </c>
      <c r="H54" s="539" t="str">
        <f t="shared" si="24"/>
        <v>0748</v>
      </c>
      <c r="I54" s="540" t="str">
        <f t="shared" si="25"/>
        <v xml:space="preserve"> CLUB MODELISME DE SACLAY</v>
      </c>
      <c r="J54" s="531"/>
      <c r="K54" s="541">
        <f t="shared" si="26"/>
        <v>308.27</v>
      </c>
      <c r="L54" s="582">
        <f t="shared" si="33"/>
        <v>805.03</v>
      </c>
      <c r="M54" s="545">
        <f t="shared" si="27"/>
        <v>333.92</v>
      </c>
      <c r="N54" s="584">
        <f t="shared" si="28"/>
        <v>869.27</v>
      </c>
      <c r="O54" s="592">
        <f t="shared" si="29"/>
        <v>261.33999999999997</v>
      </c>
      <c r="P54" s="584">
        <f t="shared" si="30"/>
        <v>672.27</v>
      </c>
      <c r="Q54" s="579">
        <f>L54+N54+P54-MIN(L54,N54,P54)</f>
        <v>1674.2999999999997</v>
      </c>
      <c r="R54" s="526"/>
      <c r="S54" s="526"/>
      <c r="T54" s="526"/>
      <c r="U54" s="593"/>
      <c r="V54" s="593"/>
      <c r="W54" s="593"/>
      <c r="X54" s="593"/>
      <c r="AF54" s="593"/>
    </row>
    <row r="55" spans="1:32" s="506" customFormat="1" ht="14" customHeight="1" thickBot="1">
      <c r="A55" s="506">
        <v>19</v>
      </c>
      <c r="B55" s="522">
        <f t="shared" si="32"/>
        <v>19</v>
      </c>
      <c r="C55" s="546">
        <v>57</v>
      </c>
      <c r="D55" s="538" t="str">
        <f t="shared" si="20"/>
        <v>WENDLING Jean Claude</v>
      </c>
      <c r="E55" s="539" t="str">
        <f t="shared" si="21"/>
        <v>S</v>
      </c>
      <c r="F55" s="539">
        <f t="shared" si="22"/>
        <v>9800303</v>
      </c>
      <c r="G55" s="539" t="str">
        <f t="shared" si="23"/>
        <v>LAMGE</v>
      </c>
      <c r="H55" s="539" t="str">
        <f t="shared" si="24"/>
        <v>0741</v>
      </c>
      <c r="I55" s="540" t="str">
        <f t="shared" si="25"/>
        <v xml:space="preserve"> C.A.M DE SAVERNE STEINBOURG</v>
      </c>
      <c r="J55" s="531"/>
      <c r="K55" s="541">
        <f t="shared" si="26"/>
        <v>318.42</v>
      </c>
      <c r="L55" s="582">
        <f t="shared" si="33"/>
        <v>831.54</v>
      </c>
      <c r="M55" s="545">
        <f t="shared" si="27"/>
        <v>313.02999999999997</v>
      </c>
      <c r="N55" s="584">
        <f t="shared" si="28"/>
        <v>814.89</v>
      </c>
      <c r="O55" s="592">
        <f t="shared" si="29"/>
        <v>297.12</v>
      </c>
      <c r="P55" s="584">
        <f t="shared" si="30"/>
        <v>764.32</v>
      </c>
      <c r="Q55" s="579">
        <f>L55+N55+P55-MIN(L55,N55,P55)</f>
        <v>1646.4299999999998</v>
      </c>
      <c r="R55" s="526"/>
      <c r="S55" s="526"/>
      <c r="T55" s="526"/>
      <c r="U55" s="593"/>
      <c r="V55" s="593"/>
      <c r="W55" s="593"/>
      <c r="X55" s="593"/>
      <c r="AF55" s="593"/>
    </row>
    <row r="56" spans="1:32" s="506" customFormat="1" ht="14" customHeight="1" thickBot="1">
      <c r="A56" s="506">
        <v>20</v>
      </c>
      <c r="B56" s="522">
        <f t="shared" si="32"/>
        <v>20</v>
      </c>
      <c r="C56" s="556">
        <v>69</v>
      </c>
      <c r="D56" s="557" t="str">
        <f t="shared" si="20"/>
        <v>LAIR Michel</v>
      </c>
      <c r="E56" s="558" t="str">
        <f t="shared" si="21"/>
        <v>S</v>
      </c>
      <c r="F56" s="558">
        <f t="shared" si="22"/>
        <v>1121284</v>
      </c>
      <c r="G56" s="558" t="str">
        <f t="shared" si="23"/>
        <v>LAMPACA</v>
      </c>
      <c r="H56" s="558" t="str">
        <f t="shared" si="24"/>
        <v>0964</v>
      </c>
      <c r="I56" s="559" t="str">
        <f t="shared" si="25"/>
        <v xml:space="preserve"> AMICALE DES MODELISTES SIGNOIS PAUL RICARD</v>
      </c>
      <c r="J56" s="531"/>
      <c r="K56" s="560">
        <f t="shared" si="26"/>
        <v>264.25</v>
      </c>
      <c r="L56" s="590">
        <f t="shared" si="33"/>
        <v>690.07</v>
      </c>
      <c r="M56" s="595">
        <f t="shared" si="27"/>
        <v>322.32</v>
      </c>
      <c r="N56" s="596">
        <f t="shared" si="28"/>
        <v>839.07</v>
      </c>
      <c r="O56" s="548">
        <f t="shared" si="29"/>
        <v>260.94</v>
      </c>
      <c r="P56" s="596">
        <f t="shared" si="30"/>
        <v>671.25</v>
      </c>
      <c r="Q56" s="594">
        <f>L56+N56+P56-MIN(L56,N56,P56)</f>
        <v>1529.1400000000003</v>
      </c>
      <c r="R56" s="526"/>
      <c r="S56" s="554"/>
      <c r="T56" s="554"/>
      <c r="U56" s="505"/>
      <c r="V56" s="505"/>
      <c r="W56" s="505"/>
      <c r="X56" s="505"/>
      <c r="AF56" s="505"/>
    </row>
    <row r="57" spans="1:32" ht="17" thickBot="1"/>
    <row r="58" spans="1:32" ht="24" customHeight="1" thickBot="1">
      <c r="B58" s="504" t="s">
        <v>560</v>
      </c>
      <c r="C58" s="1303" t="s">
        <v>561</v>
      </c>
      <c r="D58" s="1304"/>
      <c r="E58" s="1304"/>
      <c r="F58" s="1304"/>
      <c r="G58" s="1304"/>
      <c r="H58" s="1304"/>
      <c r="I58" s="1304"/>
      <c r="J58" s="505"/>
      <c r="K58" s="1305" t="s">
        <v>541</v>
      </c>
      <c r="L58" s="1306"/>
      <c r="M58" s="1306"/>
      <c r="N58" s="1306"/>
      <c r="O58" s="1306"/>
      <c r="P58" s="1306"/>
      <c r="Q58" s="1307"/>
      <c r="R58" s="503"/>
      <c r="S58" s="1305" t="s">
        <v>556</v>
      </c>
      <c r="T58" s="1306"/>
      <c r="U58" s="1306"/>
      <c r="V58" s="1306"/>
      <c r="W58" s="1306"/>
      <c r="X58" s="1307"/>
      <c r="Y58" s="503"/>
    </row>
    <row r="59" spans="1:32" ht="29.25" customHeight="1" thickBot="1">
      <c r="B59" s="507" t="s">
        <v>544</v>
      </c>
      <c r="C59" s="507" t="s">
        <v>545</v>
      </c>
      <c r="D59" s="601" t="s">
        <v>1</v>
      </c>
      <c r="E59" s="511" t="s">
        <v>2</v>
      </c>
      <c r="F59" s="510" t="s">
        <v>547</v>
      </c>
      <c r="G59" s="511" t="s">
        <v>35</v>
      </c>
      <c r="H59" s="511" t="s">
        <v>3</v>
      </c>
      <c r="I59" s="513" t="s">
        <v>4</v>
      </c>
      <c r="J59" s="514"/>
      <c r="K59" s="515" t="s">
        <v>31</v>
      </c>
      <c r="L59" s="516" t="s">
        <v>548</v>
      </c>
      <c r="M59" s="515" t="s">
        <v>32</v>
      </c>
      <c r="N59" s="516" t="s">
        <v>548</v>
      </c>
      <c r="O59" s="515" t="s">
        <v>33</v>
      </c>
      <c r="P59" s="516" t="s">
        <v>548</v>
      </c>
      <c r="Q59" s="575" t="s">
        <v>5</v>
      </c>
      <c r="R59" s="517"/>
      <c r="S59" s="518" t="s">
        <v>549</v>
      </c>
      <c r="T59" s="518" t="s">
        <v>557</v>
      </c>
      <c r="U59" s="519" t="s">
        <v>548</v>
      </c>
      <c r="V59" s="518" t="s">
        <v>558</v>
      </c>
      <c r="W59" s="520" t="s">
        <v>548</v>
      </c>
      <c r="X59" s="516" t="s">
        <v>5</v>
      </c>
    </row>
    <row r="60" spans="1:32" s="506" customFormat="1" ht="14" customHeight="1" thickBot="1">
      <c r="A60" s="602">
        <v>1</v>
      </c>
      <c r="B60" s="522">
        <f t="shared" ref="B60:B69" si="34">RANK(Q60,Q$60:Q$69)</f>
        <v>1</v>
      </c>
      <c r="C60" s="522">
        <v>30</v>
      </c>
      <c r="D60" s="523" t="str">
        <f t="shared" ref="D60:D69" si="35">CONCATENATE(VLOOKUP(C60,ListePilotes,3)," ",VLOOKUP(C60,ListePilotes,4))</f>
        <v>ANDRIOT Pascal</v>
      </c>
      <c r="E60" s="524" t="str">
        <f t="shared" ref="E60:E69" si="36">VLOOKUP(C60,ListePilotes,8)</f>
        <v>S</v>
      </c>
      <c r="F60" s="524">
        <f t="shared" ref="F60:F69" si="37">VLOOKUP(C60,ListeFFAM,3)</f>
        <v>1300809</v>
      </c>
      <c r="G60" s="524" t="str">
        <f t="shared" ref="G60:G69" si="38">LEFT(VLOOKUP(C60,ListeFFAM,15),SEARCH(" ",VLOOKUP(C60,ListeFFAM,15))-1)</f>
        <v>LAMBFC</v>
      </c>
      <c r="H60" s="524" t="str">
        <f t="shared" ref="H60:H69" si="39">LEFT(VLOOKUP(C60,ListeFFAM,17),SEARCH(" ",VLOOKUP(C60,ListeFFAM,17))-1)</f>
        <v>0974</v>
      </c>
      <c r="I60" s="525" t="str">
        <f t="shared" ref="I60:I69" si="40">RIGHT(VLOOKUP(C60,ListeFFAM,17),LEN(VLOOKUP(C60,ListeFFAM,17))-SEARCH(" ",VLOOKUP(C60,ListeFFAM,17))-1)</f>
        <v xml:space="preserve"> FORMATION A. M. CHALONNAISE</v>
      </c>
      <c r="J60" s="531"/>
      <c r="K60" s="533">
        <f t="shared" ref="K60:K69" si="41">VLOOKUP(C60,ListePilotes,10)</f>
        <v>260.33</v>
      </c>
      <c r="L60" s="576">
        <f t="shared" ref="L60:L69" si="42">ROUND(K60/MAX(K$60:K$69)*1000,2)</f>
        <v>959.35</v>
      </c>
      <c r="M60" s="534">
        <f t="shared" ref="M60:M69" si="43">VLOOKUP(C60,ListePilotes,11)</f>
        <v>266.82</v>
      </c>
      <c r="N60" s="576">
        <f t="shared" ref="N60:N69" si="44">ROUND(M60/MAX(M$60:M$69)*1000,2)</f>
        <v>957.17</v>
      </c>
      <c r="O60" s="529">
        <f t="shared" ref="O60:O69" si="45">VLOOKUP(C60,ListePilotes,12)</f>
        <v>250.07</v>
      </c>
      <c r="P60" s="576">
        <f t="shared" ref="P60:P69" si="46">ROUND(O60/MAX(O$60:O$69)*1000,2)</f>
        <v>1000</v>
      </c>
      <c r="Q60" s="594">
        <f t="shared" ref="Q60:Q65" si="47">L60+N60+P60-MIN(L60,N60,P60)</f>
        <v>1959.35</v>
      </c>
      <c r="R60" s="603"/>
      <c r="S60" s="580">
        <f>ROUND(Q60/MAX(Q$60:Q$64)*1000,2)</f>
        <v>1000</v>
      </c>
      <c r="T60" s="604">
        <f>VLOOKUP(C60,ListePilotes,13)</f>
        <v>298.2</v>
      </c>
      <c r="U60" s="576">
        <f>ROUND(T60/MAX(T$60:T$64)*1000,2)</f>
        <v>1000</v>
      </c>
      <c r="V60" s="604">
        <f>VLOOKUP(C60,ListePilotes,14)</f>
        <v>277.64999999999998</v>
      </c>
      <c r="W60" s="576">
        <f>ROUND(V60/MAX(V$60:V$64)*1000,2)</f>
        <v>1000</v>
      </c>
      <c r="X60" s="605">
        <f>U60+W60-MIN(U60,W60)+S60</f>
        <v>2000</v>
      </c>
    </row>
    <row r="61" spans="1:32" s="506" customFormat="1" ht="14" customHeight="1" thickBot="1">
      <c r="A61" s="602">
        <v>2</v>
      </c>
      <c r="B61" s="522">
        <f t="shared" si="34"/>
        <v>4</v>
      </c>
      <c r="C61" s="537">
        <v>29</v>
      </c>
      <c r="D61" s="538" t="str">
        <f t="shared" si="35"/>
        <v>VURPILLOT Antoine</v>
      </c>
      <c r="E61" s="539" t="str">
        <f t="shared" si="36"/>
        <v>S</v>
      </c>
      <c r="F61" s="539">
        <f t="shared" si="37"/>
        <v>1402281</v>
      </c>
      <c r="G61" s="539" t="str">
        <f t="shared" si="38"/>
        <v>LAMGE</v>
      </c>
      <c r="H61" s="539" t="str">
        <f t="shared" si="39"/>
        <v>0853</v>
      </c>
      <c r="I61" s="540" t="str">
        <f t="shared" si="40"/>
        <v xml:space="preserve"> MODEL CLUB DE SELESTAT</v>
      </c>
      <c r="J61" s="531"/>
      <c r="K61" s="541">
        <f t="shared" si="41"/>
        <v>0</v>
      </c>
      <c r="L61" s="582">
        <f t="shared" si="42"/>
        <v>0</v>
      </c>
      <c r="M61" s="592">
        <f t="shared" si="43"/>
        <v>257.08</v>
      </c>
      <c r="N61" s="582">
        <f t="shared" si="44"/>
        <v>922.23</v>
      </c>
      <c r="O61" s="583">
        <f t="shared" si="45"/>
        <v>240.69</v>
      </c>
      <c r="P61" s="582">
        <f t="shared" si="46"/>
        <v>962.49</v>
      </c>
      <c r="Q61" s="594">
        <f t="shared" si="47"/>
        <v>1884.72</v>
      </c>
      <c r="R61" s="526"/>
      <c r="S61" s="580">
        <f>ROUND(Q61/MAX(Q$60:Q$64)*1000,2)</f>
        <v>961.91</v>
      </c>
      <c r="T61" s="606">
        <f>VLOOKUP(C61,ListePilotes,13)</f>
        <v>255.51</v>
      </c>
      <c r="U61" s="582">
        <f>ROUND(T61/MAX(T$60:T$64)*1000,2)</f>
        <v>856.84</v>
      </c>
      <c r="V61" s="606">
        <f>VLOOKUP(C61,ListePilotes,14)</f>
        <v>274.62</v>
      </c>
      <c r="W61" s="582">
        <f>ROUND(V61/MAX(V$60:V$64)*1000,2)</f>
        <v>989.09</v>
      </c>
      <c r="X61" s="607">
        <f>U61+W61-MIN(U61,W61)+S61</f>
        <v>1951</v>
      </c>
    </row>
    <row r="62" spans="1:32" s="506" customFormat="1" ht="14" customHeight="1" thickBot="1">
      <c r="A62" s="602">
        <v>3</v>
      </c>
      <c r="B62" s="522">
        <f t="shared" si="34"/>
        <v>3</v>
      </c>
      <c r="C62" s="537">
        <v>26</v>
      </c>
      <c r="D62" s="538" t="str">
        <f t="shared" si="35"/>
        <v>CAIA Jean-Charles</v>
      </c>
      <c r="E62" s="539" t="str">
        <f t="shared" si="36"/>
        <v>S</v>
      </c>
      <c r="F62" s="539" t="str">
        <f t="shared" si="37"/>
        <v>0805987</v>
      </c>
      <c r="G62" s="539" t="str">
        <f t="shared" si="38"/>
        <v>LAMCVL</v>
      </c>
      <c r="H62" s="539" t="str">
        <f t="shared" si="39"/>
        <v>0111</v>
      </c>
      <c r="I62" s="540" t="str">
        <f t="shared" si="40"/>
        <v xml:space="preserve"> MODELE AIR CLUB CASTRAIS</v>
      </c>
      <c r="J62" s="531"/>
      <c r="K62" s="541">
        <f t="shared" si="41"/>
        <v>271.36</v>
      </c>
      <c r="L62" s="582">
        <f t="shared" si="42"/>
        <v>1000</v>
      </c>
      <c r="M62" s="545">
        <f t="shared" si="43"/>
        <v>257.26</v>
      </c>
      <c r="N62" s="582">
        <f t="shared" si="44"/>
        <v>922.87</v>
      </c>
      <c r="O62" s="583">
        <f t="shared" si="45"/>
        <v>202.04</v>
      </c>
      <c r="P62" s="582">
        <f t="shared" si="46"/>
        <v>807.93</v>
      </c>
      <c r="Q62" s="594">
        <f t="shared" si="47"/>
        <v>1922.87</v>
      </c>
      <c r="R62" s="531"/>
      <c r="S62" s="580">
        <f>ROUND(Q62/MAX(Q$60:Q$64)*1000,2)</f>
        <v>981.38</v>
      </c>
      <c r="T62" s="608">
        <f>VLOOKUP(C62,ListePilotes,13)</f>
        <v>250.68</v>
      </c>
      <c r="U62" s="582">
        <f>ROUND(T62/MAX(T$60:T$64)*1000,2)</f>
        <v>840.64</v>
      </c>
      <c r="V62" s="608">
        <f>VLOOKUP(C62,ListePilotes,14)</f>
        <v>266.60000000000002</v>
      </c>
      <c r="W62" s="582">
        <f>ROUND(V62/MAX(V$60:V$64)*1000,2)</f>
        <v>960.2</v>
      </c>
      <c r="X62" s="609">
        <f>U62+W62-MIN(U62,W62)+S62</f>
        <v>1941.5800000000002</v>
      </c>
    </row>
    <row r="63" spans="1:32" s="506" customFormat="1" ht="14" customHeight="1" thickBot="1">
      <c r="A63" s="602">
        <v>4</v>
      </c>
      <c r="B63" s="522">
        <f t="shared" si="34"/>
        <v>5</v>
      </c>
      <c r="C63" s="546">
        <v>27</v>
      </c>
      <c r="D63" s="538" t="str">
        <f t="shared" si="35"/>
        <v>TRAINA Jean-François</v>
      </c>
      <c r="E63" s="539" t="str">
        <f t="shared" si="36"/>
        <v>S</v>
      </c>
      <c r="F63" s="539">
        <f t="shared" si="37"/>
        <v>1802193</v>
      </c>
      <c r="G63" s="539" t="str">
        <f t="shared" si="38"/>
        <v>LAMOCC</v>
      </c>
      <c r="H63" s="539" t="str">
        <f t="shared" si="39"/>
        <v>1550</v>
      </c>
      <c r="I63" s="540" t="str">
        <f t="shared" si="40"/>
        <v xml:space="preserve"> LES TETES BRULEES BA 34</v>
      </c>
      <c r="J63" s="531"/>
      <c r="K63" s="610">
        <f t="shared" si="41"/>
        <v>244.77</v>
      </c>
      <c r="L63" s="582">
        <f t="shared" si="42"/>
        <v>902.01</v>
      </c>
      <c r="M63" s="583">
        <f t="shared" si="43"/>
        <v>259.33</v>
      </c>
      <c r="N63" s="582">
        <f t="shared" si="44"/>
        <v>930.3</v>
      </c>
      <c r="O63" s="583">
        <f t="shared" si="45"/>
        <v>235.28</v>
      </c>
      <c r="P63" s="582">
        <f t="shared" si="46"/>
        <v>940.86</v>
      </c>
      <c r="Q63" s="594">
        <f t="shared" si="47"/>
        <v>1871.16</v>
      </c>
      <c r="R63" s="526"/>
      <c r="S63" s="580">
        <f>ROUND(Q63/MAX(Q$60:Q$64)*1000,2)</f>
        <v>954.99</v>
      </c>
      <c r="T63" s="611">
        <f>VLOOKUP(C63,ListePilotes,13)</f>
        <v>235.82</v>
      </c>
      <c r="U63" s="582">
        <f>ROUND(T63/MAX(T$60:T$64)*1000,2)</f>
        <v>790.81</v>
      </c>
      <c r="V63" s="611">
        <f>VLOOKUP(C63,ListePilotes,14)</f>
        <v>263.22000000000003</v>
      </c>
      <c r="W63" s="582">
        <f>ROUND(V63/MAX(V$60:V$64)*1000,2)</f>
        <v>948.03</v>
      </c>
      <c r="X63" s="607">
        <f>U63+W63-MIN(U63,W63)+S63</f>
        <v>1903.02</v>
      </c>
    </row>
    <row r="64" spans="1:32" s="506" customFormat="1" ht="14" customHeight="1" thickBot="1">
      <c r="A64" s="602">
        <v>5</v>
      </c>
      <c r="B64" s="522">
        <f t="shared" si="34"/>
        <v>2</v>
      </c>
      <c r="C64" s="546">
        <v>22</v>
      </c>
      <c r="D64" s="538" t="str">
        <f t="shared" si="35"/>
        <v>VAAST Eric</v>
      </c>
      <c r="E64" s="539" t="str">
        <f t="shared" si="36"/>
        <v>S</v>
      </c>
      <c r="F64" s="539" t="str">
        <f t="shared" si="37"/>
        <v>0605056</v>
      </c>
      <c r="G64" s="539" t="str">
        <f t="shared" si="38"/>
        <v>LAMNOR</v>
      </c>
      <c r="H64" s="539" t="str">
        <f t="shared" si="39"/>
        <v>0007</v>
      </c>
      <c r="I64" s="540" t="str">
        <f t="shared" si="40"/>
        <v xml:space="preserve"> AERO CLUB DE ROUEN NORMANDIE</v>
      </c>
      <c r="J64" s="531"/>
      <c r="K64" s="544">
        <f t="shared" si="41"/>
        <v>252.16</v>
      </c>
      <c r="L64" s="582">
        <f t="shared" si="42"/>
        <v>929.25</v>
      </c>
      <c r="M64" s="592">
        <f t="shared" si="43"/>
        <v>278.76</v>
      </c>
      <c r="N64" s="582">
        <f t="shared" si="44"/>
        <v>1000</v>
      </c>
      <c r="O64" s="583">
        <f t="shared" si="45"/>
        <v>228.18</v>
      </c>
      <c r="P64" s="582">
        <f t="shared" si="46"/>
        <v>912.46</v>
      </c>
      <c r="Q64" s="594">
        <f t="shared" si="47"/>
        <v>1929.25</v>
      </c>
      <c r="R64" s="526"/>
      <c r="S64" s="580">
        <f>ROUND(Q64/MAX(Q$60:Q$64)*1000,2)</f>
        <v>984.64</v>
      </c>
      <c r="T64" s="560">
        <f>VLOOKUP(C64,ListePilotes,13)</f>
        <v>264.5</v>
      </c>
      <c r="U64" s="590">
        <f>ROUND(T64/MAX(T$60:T$64)*1000,2)</f>
        <v>886.99</v>
      </c>
      <c r="V64" s="560">
        <f>VLOOKUP(C64,ListePilotes,14)</f>
        <v>232.25</v>
      </c>
      <c r="W64" s="590">
        <f>ROUND(V64/MAX(V$60:V$64)*1000,2)</f>
        <v>836.48</v>
      </c>
      <c r="X64" s="612">
        <f>U64+W64-MIN(U64,W64)+S64</f>
        <v>1871.63</v>
      </c>
    </row>
    <row r="65" spans="1:24" s="506" customFormat="1" ht="14" customHeight="1" thickBot="1">
      <c r="A65" s="602">
        <v>6</v>
      </c>
      <c r="B65" s="522">
        <f t="shared" si="34"/>
        <v>6</v>
      </c>
      <c r="C65" s="546">
        <v>28</v>
      </c>
      <c r="D65" s="538" t="str">
        <f t="shared" si="35"/>
        <v>BONFIGLIOLI Patrick</v>
      </c>
      <c r="E65" s="539" t="str">
        <f t="shared" si="36"/>
        <v>S</v>
      </c>
      <c r="F65" s="539" t="str">
        <f t="shared" si="37"/>
        <v>0006139</v>
      </c>
      <c r="G65" s="539" t="str">
        <f t="shared" si="38"/>
        <v>LAMPACA</v>
      </c>
      <c r="H65" s="539" t="str">
        <f t="shared" si="39"/>
        <v>0964</v>
      </c>
      <c r="I65" s="540" t="str">
        <f t="shared" si="40"/>
        <v xml:space="preserve"> AMICALE DES MODELISTES SIGNOIS PAUL RICARD</v>
      </c>
      <c r="J65" s="531"/>
      <c r="K65" s="541">
        <f t="shared" si="41"/>
        <v>232.46</v>
      </c>
      <c r="L65" s="582">
        <f t="shared" si="42"/>
        <v>856.65</v>
      </c>
      <c r="M65" s="545">
        <f t="shared" si="43"/>
        <v>244.2</v>
      </c>
      <c r="N65" s="582">
        <f t="shared" si="44"/>
        <v>876.02</v>
      </c>
      <c r="O65" s="542">
        <f t="shared" si="45"/>
        <v>239.26</v>
      </c>
      <c r="P65" s="582">
        <f t="shared" si="46"/>
        <v>956.77</v>
      </c>
      <c r="Q65" s="594">
        <f t="shared" si="47"/>
        <v>1832.79</v>
      </c>
      <c r="R65" s="526"/>
    </row>
    <row r="66" spans="1:24" s="506" customFormat="1" ht="14" customHeight="1" thickBot="1">
      <c r="A66" s="602">
        <v>7</v>
      </c>
      <c r="B66" s="522">
        <f t="shared" si="34"/>
        <v>7</v>
      </c>
      <c r="C66" s="546">
        <v>23</v>
      </c>
      <c r="D66" s="538" t="str">
        <f t="shared" si="35"/>
        <v>SUET Daniel</v>
      </c>
      <c r="E66" s="539" t="str">
        <f t="shared" si="36"/>
        <v>S</v>
      </c>
      <c r="F66" s="539">
        <f t="shared" si="37"/>
        <v>1122495</v>
      </c>
      <c r="G66" s="539" t="str">
        <f t="shared" si="38"/>
        <v>LAMNOR</v>
      </c>
      <c r="H66" s="539" t="str">
        <f t="shared" si="39"/>
        <v>0223</v>
      </c>
      <c r="I66" s="540" t="str">
        <f t="shared" si="40"/>
        <v xml:space="preserve"> CLUB MODELISTE DE DIEPPE</v>
      </c>
      <c r="J66" s="531"/>
      <c r="K66" s="610">
        <f t="shared" si="41"/>
        <v>240.22</v>
      </c>
      <c r="L66" s="582">
        <f t="shared" si="42"/>
        <v>885.24</v>
      </c>
      <c r="M66" s="583">
        <f t="shared" si="43"/>
        <v>253.37</v>
      </c>
      <c r="N66" s="582">
        <f t="shared" si="44"/>
        <v>908.92</v>
      </c>
      <c r="O66" s="583">
        <f t="shared" si="45"/>
        <v>198.91</v>
      </c>
      <c r="P66" s="582">
        <f t="shared" si="46"/>
        <v>795.42</v>
      </c>
      <c r="Q66" s="594">
        <f>L66+N66+P66-MIN(L66,N66,P66)</f>
        <v>1794.1599999999999</v>
      </c>
      <c r="R66" s="526"/>
    </row>
    <row r="67" spans="1:24" s="506" customFormat="1" ht="14" customHeight="1" thickBot="1">
      <c r="A67" s="602">
        <v>8</v>
      </c>
      <c r="B67" s="522">
        <f t="shared" si="34"/>
        <v>7</v>
      </c>
      <c r="C67" s="546">
        <v>21</v>
      </c>
      <c r="D67" s="538" t="str">
        <f t="shared" si="35"/>
        <v>AUGAIT Serge</v>
      </c>
      <c r="E67" s="539" t="str">
        <f t="shared" si="36"/>
        <v>S</v>
      </c>
      <c r="F67" s="539" t="str">
        <f t="shared" si="37"/>
        <v>0604595</v>
      </c>
      <c r="G67" s="539" t="str">
        <f t="shared" si="38"/>
        <v>LAMHDF</v>
      </c>
      <c r="H67" s="539" t="str">
        <f t="shared" si="39"/>
        <v>0383</v>
      </c>
      <c r="I67" s="540" t="str">
        <f t="shared" si="40"/>
        <v xml:space="preserve"> MODEL AIR CLUB D ARTOIS</v>
      </c>
      <c r="J67" s="531"/>
      <c r="K67" s="544">
        <f t="shared" si="41"/>
        <v>249.64</v>
      </c>
      <c r="L67" s="582">
        <f t="shared" si="42"/>
        <v>919.96</v>
      </c>
      <c r="M67" s="592">
        <f t="shared" si="43"/>
        <v>242.65</v>
      </c>
      <c r="N67" s="582">
        <f t="shared" si="44"/>
        <v>870.46</v>
      </c>
      <c r="O67" s="583">
        <f t="shared" si="45"/>
        <v>218.61</v>
      </c>
      <c r="P67" s="582">
        <f t="shared" si="46"/>
        <v>874.2</v>
      </c>
      <c r="Q67" s="594">
        <f>L67+N67+P67-MIN(L67,N67,P67)</f>
        <v>1794.1599999999999</v>
      </c>
      <c r="R67" s="526"/>
      <c r="S67" s="554"/>
      <c r="T67" s="554"/>
      <c r="U67" s="505"/>
      <c r="V67" s="505"/>
      <c r="W67" s="505"/>
      <c r="X67" s="505"/>
    </row>
    <row r="68" spans="1:24" s="506" customFormat="1" ht="14" customHeight="1" thickBot="1">
      <c r="A68" s="602">
        <v>9</v>
      </c>
      <c r="B68" s="522">
        <f t="shared" si="34"/>
        <v>9</v>
      </c>
      <c r="C68" s="546">
        <v>25</v>
      </c>
      <c r="D68" s="538" t="str">
        <f t="shared" si="35"/>
        <v>GELFI Patrick</v>
      </c>
      <c r="E68" s="539" t="str">
        <f t="shared" si="36"/>
        <v>S</v>
      </c>
      <c r="F68" s="539">
        <f t="shared" si="37"/>
        <v>1120740</v>
      </c>
      <c r="G68" s="539" t="str">
        <f t="shared" si="38"/>
        <v>LAMPACA</v>
      </c>
      <c r="H68" s="539" t="str">
        <f t="shared" si="39"/>
        <v>0964</v>
      </c>
      <c r="I68" s="540" t="str">
        <f t="shared" si="40"/>
        <v xml:space="preserve"> AMICALE DES MODELISTES SIGNOIS PAUL RICARD</v>
      </c>
      <c r="J68" s="531"/>
      <c r="K68" s="541">
        <f t="shared" si="41"/>
        <v>246.62</v>
      </c>
      <c r="L68" s="582">
        <f t="shared" si="42"/>
        <v>908.83</v>
      </c>
      <c r="M68" s="545">
        <f t="shared" si="43"/>
        <v>219.71</v>
      </c>
      <c r="N68" s="582">
        <f t="shared" si="44"/>
        <v>788.17</v>
      </c>
      <c r="O68" s="542">
        <f t="shared" si="45"/>
        <v>211.44</v>
      </c>
      <c r="P68" s="582">
        <f t="shared" si="46"/>
        <v>845.52</v>
      </c>
      <c r="Q68" s="594">
        <f>L68+N68+P68-MIN(L68,N68,P68)</f>
        <v>1754.35</v>
      </c>
      <c r="R68" s="526"/>
      <c r="S68" s="554"/>
      <c r="T68" s="554"/>
      <c r="U68" s="505"/>
      <c r="V68" s="505"/>
      <c r="W68" s="505"/>
      <c r="X68" s="505"/>
    </row>
    <row r="69" spans="1:24" s="506" customFormat="1" ht="14" customHeight="1" thickBot="1">
      <c r="A69" s="602">
        <v>11</v>
      </c>
      <c r="B69" s="522">
        <f t="shared" si="34"/>
        <v>10</v>
      </c>
      <c r="C69" s="556">
        <v>24</v>
      </c>
      <c r="D69" s="557" t="str">
        <f t="shared" si="35"/>
        <v>MARSALY Hudson</v>
      </c>
      <c r="E69" s="558" t="str">
        <f t="shared" si="36"/>
        <v>j</v>
      </c>
      <c r="F69" s="558">
        <f t="shared" si="37"/>
        <v>1703351</v>
      </c>
      <c r="G69" s="558" t="str">
        <f t="shared" si="38"/>
        <v>LAMIF</v>
      </c>
      <c r="H69" s="558" t="str">
        <f t="shared" si="39"/>
        <v>0978</v>
      </c>
      <c r="I69" s="559" t="str">
        <f t="shared" si="40"/>
        <v xml:space="preserve"> MODEL AIR CLUB EPONOIS</v>
      </c>
      <c r="J69" s="531"/>
      <c r="K69" s="560">
        <f t="shared" si="41"/>
        <v>203.18</v>
      </c>
      <c r="L69" s="590">
        <f t="shared" si="42"/>
        <v>748.75</v>
      </c>
      <c r="M69" s="548">
        <f t="shared" si="43"/>
        <v>211.48</v>
      </c>
      <c r="N69" s="590">
        <f t="shared" si="44"/>
        <v>758.65</v>
      </c>
      <c r="O69" s="561">
        <f t="shared" si="45"/>
        <v>172.37</v>
      </c>
      <c r="P69" s="590">
        <f t="shared" si="46"/>
        <v>689.29</v>
      </c>
      <c r="Q69" s="594">
        <f>L69+N69+P69-MIN(L69,N69,P69)</f>
        <v>1507.4</v>
      </c>
      <c r="R69" s="526"/>
      <c r="S69" s="554"/>
      <c r="T69" s="554"/>
      <c r="U69" s="505"/>
      <c r="V69" s="505"/>
      <c r="W69" s="505"/>
      <c r="X69" s="505"/>
    </row>
  </sheetData>
  <mergeCells count="12">
    <mergeCell ref="B2:AA2"/>
    <mergeCell ref="B3:AA3"/>
    <mergeCell ref="C5:I5"/>
    <mergeCell ref="K5:Q5"/>
    <mergeCell ref="S5:X5"/>
    <mergeCell ref="Z5:AD5"/>
    <mergeCell ref="C35:I35"/>
    <mergeCell ref="K35:Q35"/>
    <mergeCell ref="S35:Z35"/>
    <mergeCell ref="C58:I58"/>
    <mergeCell ref="K58:Q58"/>
    <mergeCell ref="S58:X58"/>
  </mergeCells>
  <conditionalFormatting sqref="K37:K56 M37:M56 O37:O56 K7:K32 M7:M32 O7:O32 K60:K69 M60:M69 O60:O69">
    <cfRule type="expression" dxfId="7" priority="8">
      <formula>IF(L7=MIN($L7,$N7,$P7),TRUE,FALSE)</formula>
    </cfRule>
  </conditionalFormatting>
  <conditionalFormatting sqref="L37:L56 N37:N56 P37:P56 L60:L69 N60:N69 P60:P69 P7:P32 N7:N32 L7:L32">
    <cfRule type="expression" dxfId="6" priority="7" stopIfTrue="1">
      <formula>IF(L7=MIN($L7,$N7,$P7),TRUE,FALSE)</formula>
    </cfRule>
  </conditionalFormatting>
  <conditionalFormatting sqref="T60:T64 V60:V64">
    <cfRule type="expression" dxfId="5" priority="6" stopIfTrue="1">
      <formula>IF(U60=MIN($U60,$W60),TRUE,FALSE)</formula>
    </cfRule>
  </conditionalFormatting>
  <conditionalFormatting sqref="U60:U64 W60:W64">
    <cfRule type="expression" dxfId="4" priority="5" stopIfTrue="1">
      <formula>IF(U60=MIN($U60,$W60),TRUE,FALSE)</formula>
    </cfRule>
  </conditionalFormatting>
  <conditionalFormatting sqref="T37:T41 V37:V41 X37:X41">
    <cfRule type="expression" dxfId="3" priority="4" stopIfTrue="1">
      <formula>IF(U37=MIN($U37,$W37,$Y37),TRUE,FALSE)</formula>
    </cfRule>
  </conditionalFormatting>
  <conditionalFormatting sqref="U37:U41 W37:W41 Y37:Y41">
    <cfRule type="expression" dxfId="2" priority="3" stopIfTrue="1">
      <formula>IF(U37=MIN($U37,$W37,$Y37),TRUE,FALSE)</formula>
    </cfRule>
  </conditionalFormatting>
  <conditionalFormatting sqref="U7:U16 W7:W16 S7:S16">
    <cfRule type="expression" dxfId="1" priority="2" stopIfTrue="1">
      <formula>IF(S7=MIN($S7,$U7,$W7),TRUE,FALSE)</formula>
    </cfRule>
  </conditionalFormatting>
  <conditionalFormatting sqref="AA7:AA11 AC7:AC11">
    <cfRule type="expression" dxfId="0" priority="1" stopIfTrue="1">
      <formula>IF(AA7=MIN($AA7,$AC7),TRUE,FALSE)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AC954-F28C-2A4F-B350-7E226AC1A6C8}">
  <dimension ref="A2:S220"/>
  <sheetViews>
    <sheetView workbookViewId="0">
      <selection activeCell="G215" sqref="G215"/>
    </sheetView>
  </sheetViews>
  <sheetFormatPr baseColWidth="10" defaultRowHeight="16"/>
  <cols>
    <col min="1" max="1" width="1.125" style="34" customWidth="1"/>
    <col min="2" max="2" width="8.5" style="34" customWidth="1"/>
    <col min="3" max="3" width="16.875" style="34" customWidth="1"/>
    <col min="4" max="4" width="8.5" style="34" customWidth="1"/>
    <col min="5" max="5" width="15.375" style="34" customWidth="1"/>
    <col min="6" max="6" width="8.5" style="34" customWidth="1"/>
    <col min="7" max="7" width="30.625" style="34" customWidth="1"/>
    <col min="8" max="8" width="10" style="34" customWidth="1"/>
    <col min="9" max="9" width="1.5" style="34" customWidth="1"/>
    <col min="10" max="19" width="7.25" style="34" customWidth="1"/>
    <col min="20" max="16384" width="10.625" style="34"/>
  </cols>
  <sheetData>
    <row r="2" spans="1:19" ht="22" customHeight="1">
      <c r="A2" s="701"/>
      <c r="B2" s="701" t="s">
        <v>615</v>
      </c>
      <c r="C2" s="701"/>
      <c r="D2" s="701"/>
      <c r="E2" s="701"/>
      <c r="F2" s="701"/>
      <c r="G2" s="702" t="s">
        <v>616</v>
      </c>
    </row>
    <row r="3" spans="1:19" ht="22" customHeight="1">
      <c r="A3" s="701"/>
      <c r="B3" s="701"/>
      <c r="C3" s="701"/>
      <c r="D3" s="701"/>
      <c r="E3" s="701"/>
      <c r="F3" s="701"/>
      <c r="G3" s="702" t="s">
        <v>617</v>
      </c>
    </row>
    <row r="5" spans="1:19" ht="18" customHeight="1" thickBot="1">
      <c r="A5" s="703"/>
      <c r="B5" s="703" t="s">
        <v>618</v>
      </c>
    </row>
    <row r="6" spans="1:19" ht="14" customHeight="1" thickBot="1">
      <c r="A6" s="704"/>
      <c r="B6" s="705" t="s">
        <v>0</v>
      </c>
      <c r="C6" s="705" t="s">
        <v>77</v>
      </c>
      <c r="D6" s="705" t="s">
        <v>619</v>
      </c>
      <c r="E6" s="705" t="s">
        <v>35</v>
      </c>
      <c r="F6" s="705" t="s">
        <v>3</v>
      </c>
      <c r="G6" s="705" t="s">
        <v>4</v>
      </c>
      <c r="H6" s="705" t="s">
        <v>620</v>
      </c>
      <c r="I6" s="704"/>
      <c r="J6" s="705" t="s">
        <v>621</v>
      </c>
      <c r="K6" s="705" t="s">
        <v>622</v>
      </c>
      <c r="L6" s="705" t="s">
        <v>623</v>
      </c>
      <c r="M6" s="705" t="s">
        <v>624</v>
      </c>
      <c r="N6" s="705" t="s">
        <v>625</v>
      </c>
      <c r="O6" s="705" t="s">
        <v>626</v>
      </c>
      <c r="P6" s="705" t="s">
        <v>627</v>
      </c>
      <c r="Q6" s="705" t="s">
        <v>628</v>
      </c>
      <c r="R6" s="705" t="s">
        <v>629</v>
      </c>
      <c r="S6" s="705" t="s">
        <v>630</v>
      </c>
    </row>
    <row r="7" spans="1:19" ht="14" customHeight="1">
      <c r="A7" s="706"/>
      <c r="B7" s="707">
        <v>1</v>
      </c>
      <c r="C7" s="708" t="s">
        <v>631</v>
      </c>
      <c r="D7" s="709"/>
      <c r="E7" s="709" t="s">
        <v>452</v>
      </c>
      <c r="F7" s="709">
        <v>612</v>
      </c>
      <c r="G7" s="708" t="s">
        <v>632</v>
      </c>
      <c r="H7" s="709">
        <v>1740</v>
      </c>
      <c r="I7" s="706"/>
      <c r="J7" s="709">
        <v>240</v>
      </c>
      <c r="K7" s="709">
        <v>240</v>
      </c>
      <c r="L7" s="709">
        <v>180</v>
      </c>
      <c r="M7" s="709">
        <v>180</v>
      </c>
      <c r="N7" s="709">
        <v>180</v>
      </c>
      <c r="O7" s="709">
        <v>180</v>
      </c>
      <c r="P7" s="709">
        <v>180</v>
      </c>
      <c r="Q7" s="709">
        <v>360</v>
      </c>
      <c r="R7" s="709"/>
      <c r="S7" s="709"/>
    </row>
    <row r="8" spans="1:19" ht="14" customHeight="1">
      <c r="A8" s="706"/>
      <c r="B8" s="707">
        <v>2</v>
      </c>
      <c r="C8" s="708" t="s">
        <v>633</v>
      </c>
      <c r="D8" s="709"/>
      <c r="E8" s="709" t="s">
        <v>452</v>
      </c>
      <c r="F8" s="709">
        <v>68</v>
      </c>
      <c r="G8" s="708" t="s">
        <v>634</v>
      </c>
      <c r="H8" s="709">
        <v>1682</v>
      </c>
      <c r="I8" s="706"/>
      <c r="J8" s="709">
        <v>240</v>
      </c>
      <c r="K8" s="709">
        <v>240</v>
      </c>
      <c r="L8" s="709">
        <v>180</v>
      </c>
      <c r="M8" s="709">
        <v>180</v>
      </c>
      <c r="N8" s="709">
        <v>180</v>
      </c>
      <c r="O8" s="709">
        <v>180</v>
      </c>
      <c r="P8" s="709">
        <v>180</v>
      </c>
      <c r="Q8" s="709">
        <v>302</v>
      </c>
      <c r="R8" s="709"/>
      <c r="S8" s="709"/>
    </row>
    <row r="9" spans="1:19" ht="14" customHeight="1">
      <c r="A9" s="706"/>
      <c r="B9" s="707">
        <v>3</v>
      </c>
      <c r="C9" s="708" t="s">
        <v>635</v>
      </c>
      <c r="D9" s="709" t="s">
        <v>69</v>
      </c>
      <c r="E9" s="709" t="s">
        <v>636</v>
      </c>
      <c r="F9" s="709">
        <v>137</v>
      </c>
      <c r="G9" s="708" t="s">
        <v>637</v>
      </c>
      <c r="H9" s="709">
        <v>1672</v>
      </c>
      <c r="I9" s="706"/>
      <c r="J9" s="709">
        <v>240</v>
      </c>
      <c r="K9" s="709">
        <v>240</v>
      </c>
      <c r="L9" s="709">
        <v>180</v>
      </c>
      <c r="M9" s="709">
        <v>180</v>
      </c>
      <c r="N9" s="709">
        <v>180</v>
      </c>
      <c r="O9" s="709">
        <v>180</v>
      </c>
      <c r="P9" s="709">
        <v>180</v>
      </c>
      <c r="Q9" s="709">
        <v>292</v>
      </c>
      <c r="R9" s="709"/>
      <c r="S9" s="709"/>
    </row>
    <row r="10" spans="1:19" ht="14" customHeight="1">
      <c r="A10" s="706"/>
      <c r="B10" s="707">
        <v>4</v>
      </c>
      <c r="C10" s="708" t="s">
        <v>638</v>
      </c>
      <c r="D10" s="709"/>
      <c r="E10" s="709" t="s">
        <v>636</v>
      </c>
      <c r="F10" s="709">
        <v>137</v>
      </c>
      <c r="G10" s="708" t="s">
        <v>637</v>
      </c>
      <c r="H10" s="709">
        <v>1669</v>
      </c>
      <c r="I10" s="706"/>
      <c r="J10" s="709">
        <v>240</v>
      </c>
      <c r="K10" s="709">
        <v>240</v>
      </c>
      <c r="L10" s="709">
        <v>180</v>
      </c>
      <c r="M10" s="709">
        <v>180</v>
      </c>
      <c r="N10" s="709">
        <v>180</v>
      </c>
      <c r="O10" s="709">
        <v>180</v>
      </c>
      <c r="P10" s="709">
        <v>180</v>
      </c>
      <c r="Q10" s="709">
        <v>289</v>
      </c>
      <c r="R10" s="709"/>
      <c r="S10" s="709"/>
    </row>
    <row r="11" spans="1:19" ht="14" customHeight="1">
      <c r="A11" s="706"/>
      <c r="B11" s="707">
        <v>5</v>
      </c>
      <c r="C11" s="708" t="s">
        <v>639</v>
      </c>
      <c r="D11" s="709"/>
      <c r="E11" s="709" t="s">
        <v>449</v>
      </c>
      <c r="F11" s="709">
        <v>698</v>
      </c>
      <c r="G11" s="708" t="s">
        <v>640</v>
      </c>
      <c r="H11" s="709">
        <v>1514</v>
      </c>
      <c r="I11" s="706"/>
      <c r="J11" s="709">
        <v>240</v>
      </c>
      <c r="K11" s="709">
        <v>240</v>
      </c>
      <c r="L11" s="709">
        <v>180</v>
      </c>
      <c r="M11" s="709">
        <v>180</v>
      </c>
      <c r="N11" s="709">
        <v>180</v>
      </c>
      <c r="O11" s="709">
        <v>180</v>
      </c>
      <c r="P11" s="709">
        <v>180</v>
      </c>
      <c r="Q11" s="709">
        <v>134</v>
      </c>
      <c r="R11" s="709"/>
      <c r="S11" s="709"/>
    </row>
    <row r="12" spans="1:19" ht="14" customHeight="1">
      <c r="A12" s="706"/>
      <c r="B12" s="707">
        <v>6</v>
      </c>
      <c r="C12" s="708" t="s">
        <v>641</v>
      </c>
      <c r="D12" s="709"/>
      <c r="E12" s="709" t="s">
        <v>525</v>
      </c>
      <c r="F12" s="709">
        <v>243</v>
      </c>
      <c r="G12" s="708" t="s">
        <v>642</v>
      </c>
      <c r="H12" s="709">
        <v>1378</v>
      </c>
      <c r="I12" s="706"/>
      <c r="J12" s="709">
        <v>238</v>
      </c>
      <c r="K12" s="709">
        <v>240</v>
      </c>
      <c r="L12" s="709">
        <v>180</v>
      </c>
      <c r="M12" s="709">
        <v>180</v>
      </c>
      <c r="N12" s="709">
        <v>180</v>
      </c>
      <c r="O12" s="709">
        <v>180</v>
      </c>
      <c r="P12" s="709">
        <v>180</v>
      </c>
      <c r="Q12" s="709"/>
      <c r="R12" s="709"/>
      <c r="S12" s="709"/>
    </row>
    <row r="13" spans="1:19" ht="14" customHeight="1">
      <c r="A13" s="706"/>
      <c r="B13" s="707">
        <v>7</v>
      </c>
      <c r="C13" s="708" t="s">
        <v>643</v>
      </c>
      <c r="D13" s="709"/>
      <c r="E13" s="709" t="s">
        <v>636</v>
      </c>
      <c r="F13" s="709">
        <v>137</v>
      </c>
      <c r="G13" s="708" t="s">
        <v>637</v>
      </c>
      <c r="H13" s="709">
        <v>1369</v>
      </c>
      <c r="I13" s="706"/>
      <c r="J13" s="709">
        <v>240</v>
      </c>
      <c r="K13" s="709">
        <v>240</v>
      </c>
      <c r="L13" s="709">
        <v>169</v>
      </c>
      <c r="M13" s="709">
        <v>180</v>
      </c>
      <c r="N13" s="709">
        <v>180</v>
      </c>
      <c r="O13" s="709">
        <v>180</v>
      </c>
      <c r="P13" s="709">
        <v>180</v>
      </c>
      <c r="Q13" s="709"/>
      <c r="R13" s="709"/>
      <c r="S13" s="709"/>
    </row>
    <row r="14" spans="1:19" ht="14" customHeight="1">
      <c r="A14" s="706"/>
      <c r="B14" s="707">
        <v>8</v>
      </c>
      <c r="C14" s="708" t="s">
        <v>644</v>
      </c>
      <c r="D14" s="709"/>
      <c r="E14" s="709" t="s">
        <v>452</v>
      </c>
      <c r="F14" s="709">
        <v>612</v>
      </c>
      <c r="G14" s="708" t="s">
        <v>632</v>
      </c>
      <c r="H14" s="709">
        <v>1338</v>
      </c>
      <c r="I14" s="706"/>
      <c r="J14" s="709">
        <v>240</v>
      </c>
      <c r="K14" s="709">
        <v>240</v>
      </c>
      <c r="L14" s="709">
        <v>138</v>
      </c>
      <c r="M14" s="709">
        <v>180</v>
      </c>
      <c r="N14" s="709">
        <v>180</v>
      </c>
      <c r="O14" s="709">
        <v>180</v>
      </c>
      <c r="P14" s="709">
        <v>180</v>
      </c>
      <c r="Q14" s="709"/>
      <c r="R14" s="709"/>
      <c r="S14" s="709"/>
    </row>
    <row r="15" spans="1:19" ht="14" customHeight="1">
      <c r="A15" s="706"/>
      <c r="B15" s="707">
        <v>9</v>
      </c>
      <c r="C15" s="708" t="s">
        <v>645</v>
      </c>
      <c r="D15" s="709" t="s">
        <v>69</v>
      </c>
      <c r="E15" s="709" t="s">
        <v>518</v>
      </c>
      <c r="F15" s="709">
        <v>77</v>
      </c>
      <c r="G15" s="708" t="s">
        <v>646</v>
      </c>
      <c r="H15" s="709">
        <v>1335</v>
      </c>
      <c r="I15" s="706"/>
      <c r="J15" s="709">
        <v>195</v>
      </c>
      <c r="K15" s="709">
        <v>240</v>
      </c>
      <c r="L15" s="709">
        <v>180</v>
      </c>
      <c r="M15" s="709">
        <v>180</v>
      </c>
      <c r="N15" s="709">
        <v>180</v>
      </c>
      <c r="O15" s="709">
        <v>180</v>
      </c>
      <c r="P15" s="709">
        <v>180</v>
      </c>
      <c r="Q15" s="709"/>
      <c r="R15" s="709"/>
      <c r="S15" s="709"/>
    </row>
    <row r="16" spans="1:19" ht="14" customHeight="1">
      <c r="A16" s="706"/>
      <c r="B16" s="707">
        <v>10</v>
      </c>
      <c r="C16" s="708" t="s">
        <v>647</v>
      </c>
      <c r="D16" s="709" t="s">
        <v>69</v>
      </c>
      <c r="E16" s="709" t="s">
        <v>518</v>
      </c>
      <c r="F16" s="709">
        <v>48</v>
      </c>
      <c r="G16" s="708" t="s">
        <v>648</v>
      </c>
      <c r="H16" s="709">
        <v>1329</v>
      </c>
      <c r="I16" s="706"/>
      <c r="J16" s="709">
        <v>240</v>
      </c>
      <c r="K16" s="709">
        <v>240</v>
      </c>
      <c r="L16" s="709">
        <v>180</v>
      </c>
      <c r="M16" s="709">
        <v>180</v>
      </c>
      <c r="N16" s="709">
        <v>180</v>
      </c>
      <c r="O16" s="709">
        <v>129</v>
      </c>
      <c r="P16" s="709">
        <v>180</v>
      </c>
      <c r="Q16" s="709"/>
      <c r="R16" s="709"/>
      <c r="S16" s="709"/>
    </row>
    <row r="17" spans="1:19" ht="14" customHeight="1">
      <c r="A17" s="706"/>
      <c r="B17" s="707">
        <v>11</v>
      </c>
      <c r="C17" s="708" t="s">
        <v>649</v>
      </c>
      <c r="D17" s="709" t="s">
        <v>69</v>
      </c>
      <c r="E17" s="709" t="s">
        <v>460</v>
      </c>
      <c r="F17" s="709">
        <v>107</v>
      </c>
      <c r="G17" s="708" t="s">
        <v>650</v>
      </c>
      <c r="H17" s="709">
        <v>1321</v>
      </c>
      <c r="I17" s="706"/>
      <c r="J17" s="709">
        <v>240</v>
      </c>
      <c r="K17" s="709">
        <v>221</v>
      </c>
      <c r="L17" s="709">
        <v>180</v>
      </c>
      <c r="M17" s="709">
        <v>180</v>
      </c>
      <c r="N17" s="709">
        <v>180</v>
      </c>
      <c r="O17" s="709">
        <v>140</v>
      </c>
      <c r="P17" s="709">
        <v>180</v>
      </c>
      <c r="Q17" s="709"/>
      <c r="R17" s="709"/>
      <c r="S17" s="709"/>
    </row>
    <row r="18" spans="1:19" ht="14" customHeight="1">
      <c r="A18" s="706"/>
      <c r="B18" s="707">
        <v>12</v>
      </c>
      <c r="C18" s="708" t="s">
        <v>651</v>
      </c>
      <c r="D18" s="709"/>
      <c r="E18" s="709" t="s">
        <v>525</v>
      </c>
      <c r="F18" s="709">
        <v>90</v>
      </c>
      <c r="G18" s="708" t="s">
        <v>652</v>
      </c>
      <c r="H18" s="709">
        <v>1318</v>
      </c>
      <c r="I18" s="706"/>
      <c r="J18" s="709">
        <v>216</v>
      </c>
      <c r="K18" s="709">
        <v>212</v>
      </c>
      <c r="L18" s="709">
        <v>180</v>
      </c>
      <c r="M18" s="709">
        <v>180</v>
      </c>
      <c r="N18" s="709">
        <v>180</v>
      </c>
      <c r="O18" s="709">
        <v>180</v>
      </c>
      <c r="P18" s="709">
        <v>170</v>
      </c>
      <c r="Q18" s="709"/>
      <c r="R18" s="709"/>
      <c r="S18" s="709"/>
    </row>
    <row r="19" spans="1:19" ht="14" customHeight="1">
      <c r="A19" s="706"/>
      <c r="B19" s="707">
        <v>13</v>
      </c>
      <c r="C19" s="708" t="s">
        <v>653</v>
      </c>
      <c r="D19" s="709"/>
      <c r="E19" s="709" t="s">
        <v>518</v>
      </c>
      <c r="F19" s="709">
        <v>257</v>
      </c>
      <c r="G19" s="708" t="s">
        <v>654</v>
      </c>
      <c r="H19" s="709">
        <v>1300</v>
      </c>
      <c r="I19" s="706"/>
      <c r="J19" s="709">
        <v>240</v>
      </c>
      <c r="K19" s="709">
        <v>160</v>
      </c>
      <c r="L19" s="709">
        <v>180</v>
      </c>
      <c r="M19" s="709">
        <v>180</v>
      </c>
      <c r="N19" s="709">
        <v>180</v>
      </c>
      <c r="O19" s="709">
        <v>180</v>
      </c>
      <c r="P19" s="709">
        <v>180</v>
      </c>
      <c r="Q19" s="709"/>
      <c r="R19" s="709"/>
      <c r="S19" s="709"/>
    </row>
    <row r="20" spans="1:19" ht="14" customHeight="1">
      <c r="A20" s="706"/>
      <c r="B20" s="707">
        <v>13</v>
      </c>
      <c r="C20" s="708" t="s">
        <v>655</v>
      </c>
      <c r="D20" s="709"/>
      <c r="E20" s="709" t="s">
        <v>452</v>
      </c>
      <c r="F20" s="709">
        <v>612</v>
      </c>
      <c r="G20" s="708" t="s">
        <v>632</v>
      </c>
      <c r="H20" s="709">
        <v>1300</v>
      </c>
      <c r="I20" s="706"/>
      <c r="J20" s="709">
        <v>240</v>
      </c>
      <c r="K20" s="709">
        <v>160</v>
      </c>
      <c r="L20" s="709">
        <v>180</v>
      </c>
      <c r="M20" s="709">
        <v>180</v>
      </c>
      <c r="N20" s="709">
        <v>180</v>
      </c>
      <c r="O20" s="709">
        <v>180</v>
      </c>
      <c r="P20" s="709">
        <v>180</v>
      </c>
      <c r="Q20" s="709"/>
      <c r="R20" s="709"/>
      <c r="S20" s="709"/>
    </row>
    <row r="21" spans="1:19" ht="14" customHeight="1">
      <c r="A21" s="706"/>
      <c r="B21" s="707">
        <v>15</v>
      </c>
      <c r="C21" s="708" t="s">
        <v>656</v>
      </c>
      <c r="D21" s="709" t="s">
        <v>70</v>
      </c>
      <c r="E21" s="709" t="s">
        <v>449</v>
      </c>
      <c r="F21" s="709">
        <v>698</v>
      </c>
      <c r="G21" s="708" t="s">
        <v>640</v>
      </c>
      <c r="H21" s="709">
        <v>1293</v>
      </c>
      <c r="I21" s="706"/>
      <c r="J21" s="709">
        <v>153</v>
      </c>
      <c r="K21" s="709">
        <v>240</v>
      </c>
      <c r="L21" s="709">
        <v>180</v>
      </c>
      <c r="M21" s="709">
        <v>180</v>
      </c>
      <c r="N21" s="709">
        <v>180</v>
      </c>
      <c r="O21" s="709">
        <v>180</v>
      </c>
      <c r="P21" s="709">
        <v>180</v>
      </c>
      <c r="Q21" s="709"/>
      <c r="R21" s="709"/>
      <c r="S21" s="709"/>
    </row>
    <row r="22" spans="1:19" ht="14" customHeight="1">
      <c r="A22" s="706"/>
      <c r="B22" s="707">
        <v>16</v>
      </c>
      <c r="C22" s="708" t="s">
        <v>657</v>
      </c>
      <c r="D22" s="709"/>
      <c r="E22" s="709" t="s">
        <v>518</v>
      </c>
      <c r="F22" s="709">
        <v>257</v>
      </c>
      <c r="G22" s="708" t="s">
        <v>654</v>
      </c>
      <c r="H22" s="709">
        <v>1276</v>
      </c>
      <c r="I22" s="706"/>
      <c r="J22" s="709">
        <v>183</v>
      </c>
      <c r="K22" s="709">
        <v>210</v>
      </c>
      <c r="L22" s="709">
        <v>180</v>
      </c>
      <c r="M22" s="709">
        <v>180</v>
      </c>
      <c r="N22" s="709">
        <v>180</v>
      </c>
      <c r="O22" s="709">
        <v>163</v>
      </c>
      <c r="P22" s="709">
        <v>180</v>
      </c>
      <c r="Q22" s="709"/>
      <c r="R22" s="709"/>
      <c r="S22" s="709"/>
    </row>
    <row r="23" spans="1:19" ht="14" customHeight="1">
      <c r="A23" s="706"/>
      <c r="B23" s="707">
        <v>17</v>
      </c>
      <c r="C23" s="708" t="s">
        <v>658</v>
      </c>
      <c r="D23" s="709"/>
      <c r="E23" s="709" t="s">
        <v>659</v>
      </c>
      <c r="F23" s="709">
        <v>574</v>
      </c>
      <c r="G23" s="708" t="s">
        <v>660</v>
      </c>
      <c r="H23" s="709">
        <v>1257</v>
      </c>
      <c r="I23" s="706"/>
      <c r="J23" s="709">
        <v>152</v>
      </c>
      <c r="K23" s="709">
        <v>240</v>
      </c>
      <c r="L23" s="709">
        <v>180</v>
      </c>
      <c r="M23" s="709">
        <v>180</v>
      </c>
      <c r="N23" s="709">
        <v>145</v>
      </c>
      <c r="O23" s="709">
        <v>180</v>
      </c>
      <c r="P23" s="709">
        <v>180</v>
      </c>
      <c r="Q23" s="709"/>
      <c r="R23" s="709"/>
      <c r="S23" s="709"/>
    </row>
    <row r="24" spans="1:19" ht="14" customHeight="1">
      <c r="A24" s="706"/>
      <c r="B24" s="707">
        <v>18</v>
      </c>
      <c r="C24" s="708" t="s">
        <v>661</v>
      </c>
      <c r="D24" s="709" t="s">
        <v>70</v>
      </c>
      <c r="E24" s="709" t="s">
        <v>636</v>
      </c>
      <c r="F24" s="709">
        <v>137</v>
      </c>
      <c r="G24" s="708" t="s">
        <v>637</v>
      </c>
      <c r="H24" s="709">
        <v>1245</v>
      </c>
      <c r="I24" s="706"/>
      <c r="J24" s="709">
        <v>105</v>
      </c>
      <c r="K24" s="709">
        <v>240</v>
      </c>
      <c r="L24" s="709">
        <v>180</v>
      </c>
      <c r="M24" s="709">
        <v>180</v>
      </c>
      <c r="N24" s="709">
        <v>180</v>
      </c>
      <c r="O24" s="709">
        <v>180</v>
      </c>
      <c r="P24" s="709">
        <v>180</v>
      </c>
      <c r="Q24" s="709"/>
      <c r="R24" s="709"/>
      <c r="S24" s="709"/>
    </row>
    <row r="25" spans="1:19" ht="14" customHeight="1">
      <c r="A25" s="706"/>
      <c r="B25" s="707">
        <v>19</v>
      </c>
      <c r="C25" s="708" t="s">
        <v>662</v>
      </c>
      <c r="D25" s="709"/>
      <c r="E25" s="709" t="s">
        <v>525</v>
      </c>
      <c r="F25" s="709">
        <v>90</v>
      </c>
      <c r="G25" s="708" t="s">
        <v>652</v>
      </c>
      <c r="H25" s="709">
        <v>1216</v>
      </c>
      <c r="I25" s="706"/>
      <c r="J25" s="709">
        <v>183</v>
      </c>
      <c r="K25" s="709">
        <v>133</v>
      </c>
      <c r="L25" s="709">
        <v>180</v>
      </c>
      <c r="M25" s="709">
        <v>180</v>
      </c>
      <c r="N25" s="709">
        <v>180</v>
      </c>
      <c r="O25" s="709">
        <v>180</v>
      </c>
      <c r="P25" s="709">
        <v>180</v>
      </c>
      <c r="Q25" s="709"/>
      <c r="R25" s="709"/>
      <c r="S25" s="709"/>
    </row>
    <row r="26" spans="1:19" ht="14" customHeight="1">
      <c r="A26" s="706"/>
      <c r="B26" s="707">
        <v>20</v>
      </c>
      <c r="C26" s="708" t="s">
        <v>663</v>
      </c>
      <c r="D26" s="709" t="s">
        <v>69</v>
      </c>
      <c r="E26" s="709" t="s">
        <v>664</v>
      </c>
      <c r="F26" s="709">
        <v>775</v>
      </c>
      <c r="G26" s="708" t="s">
        <v>665</v>
      </c>
      <c r="H26" s="709">
        <v>1193</v>
      </c>
      <c r="I26" s="706"/>
      <c r="J26" s="709">
        <v>151</v>
      </c>
      <c r="K26" s="709">
        <v>240</v>
      </c>
      <c r="L26" s="709">
        <v>180</v>
      </c>
      <c r="M26" s="709">
        <v>82</v>
      </c>
      <c r="N26" s="709">
        <v>180</v>
      </c>
      <c r="O26" s="709">
        <v>180</v>
      </c>
      <c r="P26" s="709">
        <v>180</v>
      </c>
      <c r="Q26" s="709"/>
      <c r="R26" s="709"/>
      <c r="S26" s="709"/>
    </row>
    <row r="27" spans="1:19" ht="14" customHeight="1">
      <c r="A27" s="706"/>
      <c r="B27" s="707">
        <v>21</v>
      </c>
      <c r="C27" s="708" t="s">
        <v>666</v>
      </c>
      <c r="D27" s="709"/>
      <c r="E27" s="709" t="s">
        <v>518</v>
      </c>
      <c r="F27" s="709">
        <v>48</v>
      </c>
      <c r="G27" s="708" t="s">
        <v>648</v>
      </c>
      <c r="H27" s="709">
        <v>1165</v>
      </c>
      <c r="I27" s="706"/>
      <c r="J27" s="709">
        <v>165</v>
      </c>
      <c r="K27" s="709">
        <v>240</v>
      </c>
      <c r="L27" s="709">
        <v>180</v>
      </c>
      <c r="M27" s="709">
        <v>40</v>
      </c>
      <c r="N27" s="709">
        <v>180</v>
      </c>
      <c r="O27" s="709">
        <v>180</v>
      </c>
      <c r="P27" s="709">
        <v>180</v>
      </c>
      <c r="Q27" s="709"/>
      <c r="R27" s="709"/>
      <c r="S27" s="709"/>
    </row>
    <row r="28" spans="1:19" ht="14" customHeight="1">
      <c r="A28" s="706"/>
      <c r="B28" s="707">
        <v>22</v>
      </c>
      <c r="C28" s="708" t="s">
        <v>667</v>
      </c>
      <c r="D28" s="709"/>
      <c r="E28" s="709" t="s">
        <v>668</v>
      </c>
      <c r="F28" s="709">
        <v>1677</v>
      </c>
      <c r="G28" s="708" t="s">
        <v>669</v>
      </c>
      <c r="H28" s="709">
        <v>1143</v>
      </c>
      <c r="I28" s="706"/>
      <c r="J28" s="709">
        <v>240</v>
      </c>
      <c r="K28" s="709">
        <v>240</v>
      </c>
      <c r="L28" s="709">
        <v>147</v>
      </c>
      <c r="M28" s="709">
        <v>180</v>
      </c>
      <c r="N28" s="709">
        <v>180</v>
      </c>
      <c r="O28" s="709">
        <v>66</v>
      </c>
      <c r="P28" s="709">
        <v>90</v>
      </c>
      <c r="Q28" s="709"/>
      <c r="R28" s="709"/>
      <c r="S28" s="709"/>
    </row>
    <row r="29" spans="1:19" ht="14" customHeight="1">
      <c r="A29" s="706"/>
      <c r="B29" s="707">
        <v>23</v>
      </c>
      <c r="C29" s="708" t="s">
        <v>670</v>
      </c>
      <c r="D29" s="709"/>
      <c r="E29" s="709" t="s">
        <v>452</v>
      </c>
      <c r="F29" s="709">
        <v>612</v>
      </c>
      <c r="G29" s="708" t="s">
        <v>632</v>
      </c>
      <c r="H29" s="709">
        <v>1138</v>
      </c>
      <c r="I29" s="706"/>
      <c r="J29" s="709">
        <v>215</v>
      </c>
      <c r="K29" s="709">
        <v>23</v>
      </c>
      <c r="L29" s="709">
        <v>180</v>
      </c>
      <c r="M29" s="709">
        <v>180</v>
      </c>
      <c r="N29" s="709">
        <v>180</v>
      </c>
      <c r="O29" s="709">
        <v>180</v>
      </c>
      <c r="P29" s="709">
        <v>180</v>
      </c>
      <c r="Q29" s="709"/>
      <c r="R29" s="709"/>
      <c r="S29" s="709"/>
    </row>
    <row r="30" spans="1:19" ht="14" customHeight="1">
      <c r="A30" s="706"/>
      <c r="B30" s="707">
        <v>24</v>
      </c>
      <c r="C30" s="708" t="s">
        <v>671</v>
      </c>
      <c r="D30" s="709"/>
      <c r="E30" s="709" t="s">
        <v>525</v>
      </c>
      <c r="F30" s="709">
        <v>243</v>
      </c>
      <c r="G30" s="708" t="s">
        <v>642</v>
      </c>
      <c r="H30" s="709">
        <v>1117</v>
      </c>
      <c r="I30" s="706"/>
      <c r="J30" s="709">
        <v>140</v>
      </c>
      <c r="K30" s="709">
        <v>147</v>
      </c>
      <c r="L30" s="709">
        <v>180</v>
      </c>
      <c r="M30" s="709">
        <v>110</v>
      </c>
      <c r="N30" s="709">
        <v>180</v>
      </c>
      <c r="O30" s="709">
        <v>180</v>
      </c>
      <c r="P30" s="709">
        <v>180</v>
      </c>
      <c r="Q30" s="709"/>
      <c r="R30" s="709"/>
      <c r="S30" s="709"/>
    </row>
    <row r="31" spans="1:19" ht="14" customHeight="1">
      <c r="A31" s="706"/>
      <c r="B31" s="707">
        <v>25</v>
      </c>
      <c r="C31" s="708" t="s">
        <v>672</v>
      </c>
      <c r="D31" s="709"/>
      <c r="E31" s="709" t="s">
        <v>518</v>
      </c>
      <c r="F31" s="709">
        <v>48</v>
      </c>
      <c r="G31" s="708" t="s">
        <v>648</v>
      </c>
      <c r="H31" s="709">
        <v>1110</v>
      </c>
      <c r="I31" s="706"/>
      <c r="J31" s="709">
        <v>183</v>
      </c>
      <c r="K31" s="709">
        <v>187</v>
      </c>
      <c r="L31" s="709">
        <v>180</v>
      </c>
      <c r="M31" s="709">
        <v>180</v>
      </c>
      <c r="N31" s="709">
        <v>117</v>
      </c>
      <c r="O31" s="709">
        <v>83</v>
      </c>
      <c r="P31" s="709">
        <v>180</v>
      </c>
      <c r="Q31" s="709"/>
      <c r="R31" s="709"/>
      <c r="S31" s="709"/>
    </row>
    <row r="32" spans="1:19" ht="14" customHeight="1">
      <c r="A32" s="706"/>
      <c r="B32" s="707">
        <v>26</v>
      </c>
      <c r="C32" s="708" t="s">
        <v>673</v>
      </c>
      <c r="D32" s="709"/>
      <c r="E32" s="709" t="s">
        <v>525</v>
      </c>
      <c r="F32" s="709">
        <v>90</v>
      </c>
      <c r="G32" s="708" t="s">
        <v>652</v>
      </c>
      <c r="H32" s="709">
        <v>1028</v>
      </c>
      <c r="I32" s="706"/>
      <c r="J32" s="709">
        <v>157</v>
      </c>
      <c r="K32" s="709">
        <v>240</v>
      </c>
      <c r="L32" s="709">
        <v>180</v>
      </c>
      <c r="M32" s="709">
        <v>180</v>
      </c>
      <c r="N32" s="709">
        <v>0</v>
      </c>
      <c r="O32" s="709">
        <v>150</v>
      </c>
      <c r="P32" s="709">
        <v>121</v>
      </c>
      <c r="Q32" s="709"/>
      <c r="R32" s="709"/>
      <c r="S32" s="709"/>
    </row>
    <row r="33" spans="1:19" ht="14" customHeight="1">
      <c r="A33" s="706"/>
      <c r="B33" s="707">
        <v>27</v>
      </c>
      <c r="C33" s="708" t="s">
        <v>674</v>
      </c>
      <c r="D33" s="709"/>
      <c r="E33" s="709" t="s">
        <v>452</v>
      </c>
      <c r="F33" s="709">
        <v>68</v>
      </c>
      <c r="G33" s="708" t="s">
        <v>634</v>
      </c>
      <c r="H33" s="709">
        <v>993</v>
      </c>
      <c r="I33" s="706"/>
      <c r="J33" s="709">
        <v>0</v>
      </c>
      <c r="K33" s="709">
        <v>160</v>
      </c>
      <c r="L33" s="709">
        <v>180</v>
      </c>
      <c r="M33" s="709">
        <v>180</v>
      </c>
      <c r="N33" s="709">
        <v>180</v>
      </c>
      <c r="O33" s="709">
        <v>113</v>
      </c>
      <c r="P33" s="709">
        <v>180</v>
      </c>
      <c r="Q33" s="709"/>
      <c r="R33" s="709"/>
      <c r="S33" s="709"/>
    </row>
    <row r="34" spans="1:19" ht="14" customHeight="1">
      <c r="A34" s="706"/>
      <c r="B34" s="707">
        <v>28</v>
      </c>
      <c r="C34" s="708" t="s">
        <v>675</v>
      </c>
      <c r="D34" s="709" t="s">
        <v>70</v>
      </c>
      <c r="E34" s="709" t="s">
        <v>449</v>
      </c>
      <c r="F34" s="709">
        <v>698</v>
      </c>
      <c r="G34" s="708" t="s">
        <v>640</v>
      </c>
      <c r="H34" s="709">
        <v>984</v>
      </c>
      <c r="I34" s="706"/>
      <c r="J34" s="709">
        <v>131</v>
      </c>
      <c r="K34" s="709">
        <v>240</v>
      </c>
      <c r="L34" s="709">
        <v>75</v>
      </c>
      <c r="M34" s="709">
        <v>70</v>
      </c>
      <c r="N34" s="709">
        <v>180</v>
      </c>
      <c r="O34" s="709">
        <v>108</v>
      </c>
      <c r="P34" s="709">
        <v>180</v>
      </c>
      <c r="Q34" s="709"/>
      <c r="R34" s="709"/>
      <c r="S34" s="709"/>
    </row>
    <row r="35" spans="1:19" ht="14" customHeight="1">
      <c r="A35" s="706"/>
      <c r="B35" s="707">
        <v>29</v>
      </c>
      <c r="C35" s="708" t="s">
        <v>676</v>
      </c>
      <c r="D35" s="709"/>
      <c r="E35" s="709" t="s">
        <v>659</v>
      </c>
      <c r="F35" s="709">
        <v>574</v>
      </c>
      <c r="G35" s="708" t="s">
        <v>660</v>
      </c>
      <c r="H35" s="709">
        <v>972</v>
      </c>
      <c r="I35" s="706"/>
      <c r="J35" s="709">
        <v>125</v>
      </c>
      <c r="K35" s="709">
        <v>82</v>
      </c>
      <c r="L35" s="709">
        <v>125</v>
      </c>
      <c r="M35" s="709">
        <v>180</v>
      </c>
      <c r="N35" s="709">
        <v>180</v>
      </c>
      <c r="O35" s="709">
        <v>180</v>
      </c>
      <c r="P35" s="709">
        <v>100</v>
      </c>
      <c r="Q35" s="709"/>
      <c r="R35" s="709"/>
      <c r="S35" s="709"/>
    </row>
    <row r="36" spans="1:19" ht="14" customHeight="1">
      <c r="A36" s="706"/>
      <c r="B36" s="707">
        <v>30</v>
      </c>
      <c r="C36" s="708" t="s">
        <v>677</v>
      </c>
      <c r="D36" s="709"/>
      <c r="E36" s="709" t="s">
        <v>449</v>
      </c>
      <c r="F36" s="709">
        <v>698</v>
      </c>
      <c r="G36" s="708" t="s">
        <v>640</v>
      </c>
      <c r="H36" s="709">
        <v>852</v>
      </c>
      <c r="I36" s="706"/>
      <c r="J36" s="709">
        <v>178</v>
      </c>
      <c r="K36" s="709">
        <v>138</v>
      </c>
      <c r="L36" s="709">
        <v>180</v>
      </c>
      <c r="M36" s="709">
        <v>65</v>
      </c>
      <c r="N36" s="709">
        <v>44</v>
      </c>
      <c r="O36" s="709">
        <v>67</v>
      </c>
      <c r="P36" s="709">
        <v>180</v>
      </c>
      <c r="Q36" s="709"/>
      <c r="R36" s="709"/>
      <c r="S36" s="709"/>
    </row>
    <row r="37" spans="1:19" ht="14" customHeight="1">
      <c r="A37" s="706"/>
      <c r="B37" s="707">
        <v>31</v>
      </c>
      <c r="C37" s="708" t="s">
        <v>678</v>
      </c>
      <c r="D37" s="709"/>
      <c r="E37" s="709" t="s">
        <v>460</v>
      </c>
      <c r="F37" s="709">
        <v>107</v>
      </c>
      <c r="G37" s="708" t="s">
        <v>650</v>
      </c>
      <c r="H37" s="709">
        <v>521</v>
      </c>
      <c r="I37" s="706"/>
      <c r="J37" s="709">
        <v>144</v>
      </c>
      <c r="K37" s="709">
        <v>183</v>
      </c>
      <c r="L37" s="709">
        <v>14</v>
      </c>
      <c r="M37" s="709">
        <v>0</v>
      </c>
      <c r="N37" s="709">
        <v>180</v>
      </c>
      <c r="O37" s="709"/>
      <c r="P37" s="709">
        <v>0</v>
      </c>
      <c r="Q37" s="709"/>
      <c r="R37" s="709"/>
      <c r="S37" s="709"/>
    </row>
    <row r="43" spans="1:19" ht="19" thickBot="1">
      <c r="B43" s="703" t="s">
        <v>679</v>
      </c>
    </row>
    <row r="44" spans="1:19" ht="17" thickBot="1">
      <c r="B44" s="705" t="s">
        <v>0</v>
      </c>
      <c r="C44" s="705" t="s">
        <v>77</v>
      </c>
      <c r="D44" s="705" t="s">
        <v>619</v>
      </c>
      <c r="E44" s="705" t="s">
        <v>35</v>
      </c>
      <c r="F44" s="705" t="s">
        <v>3</v>
      </c>
      <c r="G44" s="705" t="s">
        <v>4</v>
      </c>
      <c r="H44" s="705" t="s">
        <v>620</v>
      </c>
      <c r="I44" s="704"/>
      <c r="J44" s="705" t="s">
        <v>621</v>
      </c>
      <c r="K44" s="705" t="s">
        <v>622</v>
      </c>
      <c r="L44" s="705" t="s">
        <v>623</v>
      </c>
      <c r="M44" s="705" t="s">
        <v>624</v>
      </c>
      <c r="N44" s="705" t="s">
        <v>625</v>
      </c>
      <c r="O44" s="705" t="s">
        <v>626</v>
      </c>
      <c r="P44" s="705" t="s">
        <v>627</v>
      </c>
      <c r="Q44" s="705" t="s">
        <v>628</v>
      </c>
      <c r="R44" s="705" t="s">
        <v>629</v>
      </c>
      <c r="S44" s="705" t="s">
        <v>630</v>
      </c>
    </row>
    <row r="45" spans="1:19">
      <c r="B45" s="707">
        <v>1</v>
      </c>
      <c r="C45" s="708" t="s">
        <v>635</v>
      </c>
      <c r="D45" s="709" t="s">
        <v>69</v>
      </c>
      <c r="E45" s="709" t="s">
        <v>636</v>
      </c>
      <c r="F45" s="709">
        <v>137</v>
      </c>
      <c r="G45" s="708" t="s">
        <v>637</v>
      </c>
      <c r="H45" s="709">
        <v>1672</v>
      </c>
      <c r="I45" s="706"/>
      <c r="J45" s="709">
        <v>240</v>
      </c>
      <c r="K45" s="709">
        <v>240</v>
      </c>
      <c r="L45" s="709">
        <v>180</v>
      </c>
      <c r="M45" s="709">
        <v>180</v>
      </c>
      <c r="N45" s="709">
        <v>180</v>
      </c>
      <c r="O45" s="709">
        <v>180</v>
      </c>
      <c r="P45" s="709">
        <v>180</v>
      </c>
      <c r="Q45" s="709">
        <v>292</v>
      </c>
      <c r="R45" s="709"/>
      <c r="S45" s="709"/>
    </row>
    <row r="46" spans="1:19">
      <c r="B46" s="707">
        <v>2</v>
      </c>
      <c r="C46" s="708" t="s">
        <v>645</v>
      </c>
      <c r="D46" s="709" t="s">
        <v>69</v>
      </c>
      <c r="E46" s="709" t="s">
        <v>518</v>
      </c>
      <c r="F46" s="709">
        <v>77</v>
      </c>
      <c r="G46" s="708" t="s">
        <v>646</v>
      </c>
      <c r="H46" s="709">
        <v>1335</v>
      </c>
      <c r="I46" s="706"/>
      <c r="J46" s="709">
        <v>195</v>
      </c>
      <c r="K46" s="709">
        <v>240</v>
      </c>
      <c r="L46" s="709">
        <v>180</v>
      </c>
      <c r="M46" s="709">
        <v>180</v>
      </c>
      <c r="N46" s="709">
        <v>180</v>
      </c>
      <c r="O46" s="709">
        <v>180</v>
      </c>
      <c r="P46" s="709">
        <v>180</v>
      </c>
      <c r="Q46" s="709"/>
      <c r="R46" s="709"/>
      <c r="S46" s="709"/>
    </row>
    <row r="47" spans="1:19">
      <c r="B47" s="707">
        <v>3</v>
      </c>
      <c r="C47" s="708" t="s">
        <v>647</v>
      </c>
      <c r="D47" s="709" t="s">
        <v>69</v>
      </c>
      <c r="E47" s="709" t="s">
        <v>518</v>
      </c>
      <c r="F47" s="709">
        <v>48</v>
      </c>
      <c r="G47" s="708" t="s">
        <v>648</v>
      </c>
      <c r="H47" s="709">
        <v>1329</v>
      </c>
      <c r="I47" s="706"/>
      <c r="J47" s="709">
        <v>240</v>
      </c>
      <c r="K47" s="709">
        <v>240</v>
      </c>
      <c r="L47" s="709">
        <v>180</v>
      </c>
      <c r="M47" s="709">
        <v>180</v>
      </c>
      <c r="N47" s="709">
        <v>180</v>
      </c>
      <c r="O47" s="709">
        <v>129</v>
      </c>
      <c r="P47" s="709">
        <v>180</v>
      </c>
      <c r="Q47" s="709"/>
      <c r="R47" s="709"/>
      <c r="S47" s="709"/>
    </row>
    <row r="48" spans="1:19">
      <c r="B48" s="707">
        <v>4</v>
      </c>
      <c r="C48" s="708" t="s">
        <v>649</v>
      </c>
      <c r="D48" s="709" t="s">
        <v>69</v>
      </c>
      <c r="E48" s="709" t="s">
        <v>460</v>
      </c>
      <c r="F48" s="709">
        <v>107</v>
      </c>
      <c r="G48" s="708" t="s">
        <v>650</v>
      </c>
      <c r="H48" s="709">
        <v>1321</v>
      </c>
      <c r="I48" s="706"/>
      <c r="J48" s="709">
        <v>240</v>
      </c>
      <c r="K48" s="709">
        <v>221</v>
      </c>
      <c r="L48" s="709">
        <v>180</v>
      </c>
      <c r="M48" s="709">
        <v>180</v>
      </c>
      <c r="N48" s="709">
        <v>180</v>
      </c>
      <c r="O48" s="709">
        <v>140</v>
      </c>
      <c r="P48" s="709">
        <v>180</v>
      </c>
      <c r="Q48" s="709"/>
      <c r="R48" s="709"/>
      <c r="S48" s="709"/>
    </row>
    <row r="49" spans="1:19">
      <c r="B49" s="707">
        <v>5</v>
      </c>
      <c r="C49" s="708" t="s">
        <v>656</v>
      </c>
      <c r="D49" s="709" t="s">
        <v>70</v>
      </c>
      <c r="E49" s="709" t="s">
        <v>449</v>
      </c>
      <c r="F49" s="709">
        <v>698</v>
      </c>
      <c r="G49" s="708" t="s">
        <v>640</v>
      </c>
      <c r="H49" s="709">
        <v>1293</v>
      </c>
      <c r="I49" s="706"/>
      <c r="J49" s="709">
        <v>153</v>
      </c>
      <c r="K49" s="709">
        <v>240</v>
      </c>
      <c r="L49" s="709">
        <v>180</v>
      </c>
      <c r="M49" s="709">
        <v>180</v>
      </c>
      <c r="N49" s="709">
        <v>180</v>
      </c>
      <c r="O49" s="709">
        <v>180</v>
      </c>
      <c r="P49" s="709">
        <v>180</v>
      </c>
      <c r="Q49" s="709"/>
      <c r="R49" s="709"/>
      <c r="S49" s="709"/>
    </row>
    <row r="50" spans="1:19">
      <c r="B50" s="707">
        <v>6</v>
      </c>
      <c r="C50" s="708" t="s">
        <v>661</v>
      </c>
      <c r="D50" s="709" t="s">
        <v>70</v>
      </c>
      <c r="E50" s="709" t="s">
        <v>636</v>
      </c>
      <c r="F50" s="709">
        <v>137</v>
      </c>
      <c r="G50" s="708" t="s">
        <v>637</v>
      </c>
      <c r="H50" s="709">
        <v>1245</v>
      </c>
      <c r="I50" s="706"/>
      <c r="J50" s="709">
        <v>105</v>
      </c>
      <c r="K50" s="709">
        <v>240</v>
      </c>
      <c r="L50" s="709">
        <v>180</v>
      </c>
      <c r="M50" s="709">
        <v>180</v>
      </c>
      <c r="N50" s="709">
        <v>180</v>
      </c>
      <c r="O50" s="709">
        <v>180</v>
      </c>
      <c r="P50" s="709">
        <v>180</v>
      </c>
      <c r="Q50" s="709"/>
      <c r="R50" s="709"/>
      <c r="S50" s="709"/>
    </row>
    <row r="51" spans="1:19">
      <c r="B51" s="707">
        <v>7</v>
      </c>
      <c r="C51" s="708" t="s">
        <v>663</v>
      </c>
      <c r="D51" s="709" t="s">
        <v>69</v>
      </c>
      <c r="E51" s="709" t="s">
        <v>664</v>
      </c>
      <c r="F51" s="709">
        <v>775</v>
      </c>
      <c r="G51" s="708" t="s">
        <v>665</v>
      </c>
      <c r="H51" s="709">
        <v>1193</v>
      </c>
      <c r="I51" s="706"/>
      <c r="J51" s="709">
        <v>151</v>
      </c>
      <c r="K51" s="709">
        <v>240</v>
      </c>
      <c r="L51" s="709">
        <v>180</v>
      </c>
      <c r="M51" s="709">
        <v>82</v>
      </c>
      <c r="N51" s="709">
        <v>180</v>
      </c>
      <c r="O51" s="709">
        <v>180</v>
      </c>
      <c r="P51" s="709">
        <v>180</v>
      </c>
      <c r="Q51" s="709"/>
      <c r="R51" s="709"/>
      <c r="S51" s="709"/>
    </row>
    <row r="52" spans="1:19">
      <c r="B52" s="707">
        <v>8</v>
      </c>
      <c r="C52" s="708" t="s">
        <v>675</v>
      </c>
      <c r="D52" s="709" t="s">
        <v>70</v>
      </c>
      <c r="E52" s="709" t="s">
        <v>449</v>
      </c>
      <c r="F52" s="709">
        <v>698</v>
      </c>
      <c r="G52" s="708" t="s">
        <v>640</v>
      </c>
      <c r="H52" s="709">
        <v>984</v>
      </c>
      <c r="I52" s="706"/>
      <c r="J52" s="709">
        <v>131</v>
      </c>
      <c r="K52" s="709">
        <v>240</v>
      </c>
      <c r="L52" s="709">
        <v>75</v>
      </c>
      <c r="M52" s="709">
        <v>70</v>
      </c>
      <c r="N52" s="709">
        <v>180</v>
      </c>
      <c r="O52" s="709">
        <v>108</v>
      </c>
      <c r="P52" s="709">
        <v>180</v>
      </c>
      <c r="Q52" s="709"/>
      <c r="R52" s="709"/>
      <c r="S52" s="709"/>
    </row>
    <row r="55" spans="1:19" ht="18" customHeight="1" thickBot="1">
      <c r="A55" s="703"/>
      <c r="B55" s="703" t="s">
        <v>680</v>
      </c>
    </row>
    <row r="56" spans="1:19" ht="14" customHeight="1" thickBot="1">
      <c r="A56" s="704"/>
      <c r="B56" s="705" t="s">
        <v>0</v>
      </c>
      <c r="C56" s="705" t="s">
        <v>77</v>
      </c>
      <c r="D56" s="705" t="s">
        <v>619</v>
      </c>
      <c r="E56" s="705" t="s">
        <v>35</v>
      </c>
      <c r="F56" s="705" t="s">
        <v>3</v>
      </c>
      <c r="G56" s="705" t="s">
        <v>4</v>
      </c>
      <c r="H56" s="705" t="s">
        <v>620</v>
      </c>
      <c r="I56" s="704"/>
      <c r="J56" s="705" t="s">
        <v>621</v>
      </c>
      <c r="K56" s="705" t="s">
        <v>622</v>
      </c>
      <c r="L56" s="705" t="s">
        <v>623</v>
      </c>
      <c r="M56" s="705" t="s">
        <v>624</v>
      </c>
      <c r="N56" s="705" t="s">
        <v>625</v>
      </c>
      <c r="O56" s="705" t="s">
        <v>626</v>
      </c>
      <c r="P56" s="705" t="s">
        <v>627</v>
      </c>
      <c r="Q56" s="705" t="s">
        <v>628</v>
      </c>
      <c r="R56" s="705" t="s">
        <v>629</v>
      </c>
      <c r="S56" s="705" t="s">
        <v>630</v>
      </c>
    </row>
    <row r="57" spans="1:19" ht="14" customHeight="1">
      <c r="A57" s="706"/>
      <c r="B57" s="707">
        <v>1</v>
      </c>
      <c r="C57" s="708" t="s">
        <v>681</v>
      </c>
      <c r="D57" s="709"/>
      <c r="E57" s="709" t="s">
        <v>518</v>
      </c>
      <c r="F57" s="709">
        <v>333</v>
      </c>
      <c r="G57" s="708" t="s">
        <v>682</v>
      </c>
      <c r="H57" s="709">
        <v>2137</v>
      </c>
      <c r="I57" s="706"/>
      <c r="J57" s="709">
        <v>240</v>
      </c>
      <c r="K57" s="709">
        <v>240</v>
      </c>
      <c r="L57" s="709">
        <v>180</v>
      </c>
      <c r="M57" s="709">
        <v>180</v>
      </c>
      <c r="N57" s="709">
        <v>180</v>
      </c>
      <c r="O57" s="709">
        <v>180</v>
      </c>
      <c r="P57" s="709">
        <v>180</v>
      </c>
      <c r="Q57" s="709">
        <v>360</v>
      </c>
      <c r="R57" s="709">
        <v>397</v>
      </c>
      <c r="S57" s="709"/>
    </row>
    <row r="58" spans="1:19" ht="14" customHeight="1">
      <c r="A58" s="706"/>
      <c r="B58" s="707">
        <v>2</v>
      </c>
      <c r="C58" s="708" t="s">
        <v>683</v>
      </c>
      <c r="D58" s="709"/>
      <c r="E58" s="709" t="s">
        <v>664</v>
      </c>
      <c r="F58" s="709">
        <v>775</v>
      </c>
      <c r="G58" s="708" t="s">
        <v>665</v>
      </c>
      <c r="H58" s="709">
        <v>2122</v>
      </c>
      <c r="I58" s="706"/>
      <c r="J58" s="709">
        <v>240</v>
      </c>
      <c r="K58" s="709">
        <v>240</v>
      </c>
      <c r="L58" s="709">
        <v>180</v>
      </c>
      <c r="M58" s="709">
        <v>180</v>
      </c>
      <c r="N58" s="709">
        <v>180</v>
      </c>
      <c r="O58" s="709">
        <v>180</v>
      </c>
      <c r="P58" s="709">
        <v>180</v>
      </c>
      <c r="Q58" s="709">
        <v>360</v>
      </c>
      <c r="R58" s="709">
        <v>382</v>
      </c>
      <c r="S58" s="709"/>
    </row>
    <row r="59" spans="1:19" ht="14" customHeight="1">
      <c r="A59" s="706"/>
      <c r="B59" s="707">
        <v>3</v>
      </c>
      <c r="C59" s="708" t="s">
        <v>684</v>
      </c>
      <c r="D59" s="709"/>
      <c r="E59" s="709" t="s">
        <v>518</v>
      </c>
      <c r="F59" s="709">
        <v>257</v>
      </c>
      <c r="G59" s="708" t="s">
        <v>654</v>
      </c>
      <c r="H59" s="709">
        <v>2111</v>
      </c>
      <c r="I59" s="706"/>
      <c r="J59" s="709">
        <v>240</v>
      </c>
      <c r="K59" s="709">
        <v>240</v>
      </c>
      <c r="L59" s="709">
        <v>180</v>
      </c>
      <c r="M59" s="709">
        <v>180</v>
      </c>
      <c r="N59" s="709">
        <v>180</v>
      </c>
      <c r="O59" s="709">
        <v>180</v>
      </c>
      <c r="P59" s="709">
        <v>180</v>
      </c>
      <c r="Q59" s="709">
        <v>360</v>
      </c>
      <c r="R59" s="709">
        <v>371</v>
      </c>
      <c r="S59" s="709"/>
    </row>
    <row r="60" spans="1:19" ht="14" customHeight="1">
      <c r="A60" s="706"/>
      <c r="B60" s="707">
        <v>4</v>
      </c>
      <c r="C60" s="708" t="s">
        <v>685</v>
      </c>
      <c r="D60" s="709"/>
      <c r="E60" s="709" t="s">
        <v>452</v>
      </c>
      <c r="F60" s="709">
        <v>612</v>
      </c>
      <c r="G60" s="708" t="s">
        <v>632</v>
      </c>
      <c r="H60" s="709">
        <v>1729</v>
      </c>
      <c r="I60" s="706"/>
      <c r="J60" s="709">
        <v>240</v>
      </c>
      <c r="K60" s="709">
        <v>240</v>
      </c>
      <c r="L60" s="709">
        <v>180</v>
      </c>
      <c r="M60" s="709">
        <v>180</v>
      </c>
      <c r="N60" s="709">
        <v>180</v>
      </c>
      <c r="O60" s="709">
        <v>180</v>
      </c>
      <c r="P60" s="709">
        <v>180</v>
      </c>
      <c r="Q60" s="709">
        <v>349</v>
      </c>
      <c r="R60" s="709"/>
      <c r="S60" s="709"/>
    </row>
    <row r="61" spans="1:19" ht="14" customHeight="1">
      <c r="A61" s="706"/>
      <c r="B61" s="707">
        <v>5</v>
      </c>
      <c r="C61" s="708" t="s">
        <v>686</v>
      </c>
      <c r="D61" s="709"/>
      <c r="E61" s="709" t="s">
        <v>664</v>
      </c>
      <c r="F61" s="709">
        <v>775</v>
      </c>
      <c r="G61" s="708" t="s">
        <v>665</v>
      </c>
      <c r="H61" s="709">
        <v>1678</v>
      </c>
      <c r="I61" s="706"/>
      <c r="J61" s="709">
        <v>240</v>
      </c>
      <c r="K61" s="709">
        <v>240</v>
      </c>
      <c r="L61" s="709">
        <v>180</v>
      </c>
      <c r="M61" s="709">
        <v>180</v>
      </c>
      <c r="N61" s="709">
        <v>180</v>
      </c>
      <c r="O61" s="709">
        <v>180</v>
      </c>
      <c r="P61" s="709">
        <v>180</v>
      </c>
      <c r="Q61" s="709">
        <v>298</v>
      </c>
      <c r="R61" s="709"/>
      <c r="S61" s="709"/>
    </row>
    <row r="62" spans="1:19" ht="14" customHeight="1">
      <c r="A62" s="706"/>
      <c r="B62" s="707">
        <v>6</v>
      </c>
      <c r="C62" s="708" t="s">
        <v>645</v>
      </c>
      <c r="D62" s="709" t="s">
        <v>69</v>
      </c>
      <c r="E62" s="709" t="s">
        <v>518</v>
      </c>
      <c r="F62" s="709">
        <v>77</v>
      </c>
      <c r="G62" s="708" t="s">
        <v>646</v>
      </c>
      <c r="H62" s="709">
        <v>1344</v>
      </c>
      <c r="I62" s="706"/>
      <c r="J62" s="709">
        <v>240</v>
      </c>
      <c r="K62" s="709">
        <v>240</v>
      </c>
      <c r="L62" s="709">
        <v>180</v>
      </c>
      <c r="M62" s="709">
        <v>180</v>
      </c>
      <c r="N62" s="709">
        <v>180</v>
      </c>
      <c r="O62" s="709">
        <v>144</v>
      </c>
      <c r="P62" s="709">
        <v>180</v>
      </c>
      <c r="Q62" s="709"/>
      <c r="R62" s="709"/>
      <c r="S62" s="709"/>
    </row>
    <row r="63" spans="1:19" ht="14" customHeight="1">
      <c r="A63" s="706"/>
      <c r="B63" s="707">
        <v>7</v>
      </c>
      <c r="C63" s="708" t="s">
        <v>687</v>
      </c>
      <c r="D63" s="709"/>
      <c r="E63" s="709" t="s">
        <v>518</v>
      </c>
      <c r="F63" s="709">
        <v>77</v>
      </c>
      <c r="G63" s="708" t="s">
        <v>646</v>
      </c>
      <c r="H63" s="709">
        <v>1338</v>
      </c>
      <c r="I63" s="706"/>
      <c r="J63" s="709">
        <v>240</v>
      </c>
      <c r="K63" s="709">
        <v>240</v>
      </c>
      <c r="L63" s="709">
        <v>138</v>
      </c>
      <c r="M63" s="709">
        <v>180</v>
      </c>
      <c r="N63" s="709">
        <v>180</v>
      </c>
      <c r="O63" s="709">
        <v>180</v>
      </c>
      <c r="P63" s="709">
        <v>180</v>
      </c>
      <c r="Q63" s="709"/>
      <c r="R63" s="709"/>
      <c r="S63" s="709"/>
    </row>
    <row r="64" spans="1:19" ht="14" customHeight="1">
      <c r="A64" s="706"/>
      <c r="B64" s="707">
        <v>8</v>
      </c>
      <c r="C64" s="708" t="s">
        <v>688</v>
      </c>
      <c r="D64" s="709"/>
      <c r="E64" s="709" t="s">
        <v>668</v>
      </c>
      <c r="F64" s="709">
        <v>1601</v>
      </c>
      <c r="G64" s="708" t="s">
        <v>689</v>
      </c>
      <c r="H64" s="709">
        <v>1335</v>
      </c>
      <c r="I64" s="706"/>
      <c r="J64" s="709">
        <v>240</v>
      </c>
      <c r="K64" s="709">
        <v>240</v>
      </c>
      <c r="L64" s="709">
        <v>180</v>
      </c>
      <c r="M64" s="709">
        <v>180</v>
      </c>
      <c r="N64" s="709">
        <v>180</v>
      </c>
      <c r="O64" s="709">
        <v>135</v>
      </c>
      <c r="P64" s="709">
        <v>180</v>
      </c>
      <c r="Q64" s="709"/>
      <c r="R64" s="709"/>
      <c r="S64" s="709"/>
    </row>
    <row r="65" spans="1:19" ht="14" customHeight="1">
      <c r="A65" s="706"/>
      <c r="B65" s="707">
        <v>9</v>
      </c>
      <c r="C65" s="708" t="s">
        <v>690</v>
      </c>
      <c r="D65" s="709"/>
      <c r="E65" s="709" t="s">
        <v>518</v>
      </c>
      <c r="F65" s="709">
        <v>257</v>
      </c>
      <c r="G65" s="708" t="s">
        <v>654</v>
      </c>
      <c r="H65" s="709">
        <v>1321</v>
      </c>
      <c r="I65" s="706"/>
      <c r="J65" s="709">
        <v>240</v>
      </c>
      <c r="K65" s="709">
        <v>225</v>
      </c>
      <c r="L65" s="709">
        <v>180</v>
      </c>
      <c r="M65" s="709">
        <v>180</v>
      </c>
      <c r="N65" s="709">
        <v>180</v>
      </c>
      <c r="O65" s="709">
        <v>136</v>
      </c>
      <c r="P65" s="709">
        <v>180</v>
      </c>
      <c r="Q65" s="709"/>
      <c r="R65" s="709"/>
      <c r="S65" s="709"/>
    </row>
    <row r="66" spans="1:19" ht="14" customHeight="1">
      <c r="A66" s="706"/>
      <c r="B66" s="707">
        <v>10</v>
      </c>
      <c r="C66" s="708" t="s">
        <v>691</v>
      </c>
      <c r="D66" s="709"/>
      <c r="E66" s="709" t="s">
        <v>518</v>
      </c>
      <c r="F66" s="709">
        <v>77</v>
      </c>
      <c r="G66" s="708" t="s">
        <v>646</v>
      </c>
      <c r="H66" s="709">
        <v>1318</v>
      </c>
      <c r="I66" s="706"/>
      <c r="J66" s="709">
        <v>178</v>
      </c>
      <c r="K66" s="709">
        <v>240</v>
      </c>
      <c r="L66" s="709">
        <v>180</v>
      </c>
      <c r="M66" s="709">
        <v>180</v>
      </c>
      <c r="N66" s="709">
        <v>180</v>
      </c>
      <c r="O66" s="709">
        <v>180</v>
      </c>
      <c r="P66" s="709">
        <v>180</v>
      </c>
      <c r="Q66" s="709"/>
      <c r="R66" s="709"/>
      <c r="S66" s="709"/>
    </row>
    <row r="67" spans="1:19" ht="14" customHeight="1">
      <c r="A67" s="706"/>
      <c r="B67" s="707">
        <v>11</v>
      </c>
      <c r="C67" s="708" t="s">
        <v>692</v>
      </c>
      <c r="D67" s="709"/>
      <c r="E67" s="709" t="s">
        <v>518</v>
      </c>
      <c r="F67" s="709">
        <v>77</v>
      </c>
      <c r="G67" s="708" t="s">
        <v>646</v>
      </c>
      <c r="H67" s="709">
        <v>1307</v>
      </c>
      <c r="I67" s="706"/>
      <c r="J67" s="709">
        <v>240</v>
      </c>
      <c r="K67" s="709">
        <v>167</v>
      </c>
      <c r="L67" s="709">
        <v>180</v>
      </c>
      <c r="M67" s="709">
        <v>180</v>
      </c>
      <c r="N67" s="709">
        <v>180</v>
      </c>
      <c r="O67" s="709">
        <v>180</v>
      </c>
      <c r="P67" s="709">
        <v>180</v>
      </c>
      <c r="Q67" s="709"/>
      <c r="R67" s="709"/>
      <c r="S67" s="709"/>
    </row>
    <row r="68" spans="1:19" ht="14" customHeight="1">
      <c r="A68" s="706"/>
      <c r="B68" s="707">
        <v>12</v>
      </c>
      <c r="C68" s="708" t="s">
        <v>693</v>
      </c>
      <c r="D68" s="709" t="s">
        <v>70</v>
      </c>
      <c r="E68" s="709" t="s">
        <v>518</v>
      </c>
      <c r="F68" s="709">
        <v>257</v>
      </c>
      <c r="G68" s="708" t="s">
        <v>654</v>
      </c>
      <c r="H68" s="709">
        <v>1296</v>
      </c>
      <c r="I68" s="706"/>
      <c r="J68" s="709">
        <v>240</v>
      </c>
      <c r="K68" s="709">
        <v>156</v>
      </c>
      <c r="L68" s="709">
        <v>180</v>
      </c>
      <c r="M68" s="709">
        <v>180</v>
      </c>
      <c r="N68" s="709">
        <v>180</v>
      </c>
      <c r="O68" s="709">
        <v>180</v>
      </c>
      <c r="P68" s="709">
        <v>180</v>
      </c>
      <c r="Q68" s="709"/>
      <c r="R68" s="709"/>
      <c r="S68" s="709"/>
    </row>
    <row r="69" spans="1:19" ht="14" customHeight="1">
      <c r="A69" s="706"/>
      <c r="B69" s="707">
        <v>13</v>
      </c>
      <c r="C69" s="708" t="s">
        <v>694</v>
      </c>
      <c r="D69" s="709" t="s">
        <v>69</v>
      </c>
      <c r="E69" s="709" t="s">
        <v>518</v>
      </c>
      <c r="F69" s="709">
        <v>77</v>
      </c>
      <c r="G69" s="708" t="s">
        <v>646</v>
      </c>
      <c r="H69" s="709">
        <v>1290</v>
      </c>
      <c r="I69" s="706"/>
      <c r="J69" s="709">
        <v>240</v>
      </c>
      <c r="K69" s="709">
        <v>240</v>
      </c>
      <c r="L69" s="709">
        <v>120</v>
      </c>
      <c r="M69" s="709">
        <v>180</v>
      </c>
      <c r="N69" s="709">
        <v>180</v>
      </c>
      <c r="O69" s="709">
        <v>150</v>
      </c>
      <c r="P69" s="709">
        <v>180</v>
      </c>
      <c r="Q69" s="709"/>
      <c r="R69" s="709"/>
      <c r="S69" s="709"/>
    </row>
    <row r="70" spans="1:19" ht="14" customHeight="1">
      <c r="A70" s="706"/>
      <c r="B70" s="707">
        <v>14</v>
      </c>
      <c r="C70" s="708" t="s">
        <v>695</v>
      </c>
      <c r="D70" s="709"/>
      <c r="E70" s="709" t="s">
        <v>518</v>
      </c>
      <c r="F70" s="709">
        <v>77</v>
      </c>
      <c r="G70" s="708" t="s">
        <v>646</v>
      </c>
      <c r="H70" s="709">
        <v>1279</v>
      </c>
      <c r="I70" s="706"/>
      <c r="J70" s="709">
        <v>240</v>
      </c>
      <c r="K70" s="709">
        <v>139</v>
      </c>
      <c r="L70" s="709">
        <v>180</v>
      </c>
      <c r="M70" s="709">
        <v>180</v>
      </c>
      <c r="N70" s="709">
        <v>180</v>
      </c>
      <c r="O70" s="709">
        <v>180</v>
      </c>
      <c r="P70" s="709">
        <v>180</v>
      </c>
      <c r="Q70" s="709"/>
      <c r="R70" s="709"/>
      <c r="S70" s="709"/>
    </row>
    <row r="71" spans="1:19" ht="14" customHeight="1">
      <c r="A71" s="706"/>
      <c r="B71" s="707">
        <v>15</v>
      </c>
      <c r="C71" s="708" t="s">
        <v>696</v>
      </c>
      <c r="D71" s="709"/>
      <c r="E71" s="709" t="s">
        <v>518</v>
      </c>
      <c r="F71" s="709">
        <v>77</v>
      </c>
      <c r="G71" s="708" t="s">
        <v>646</v>
      </c>
      <c r="H71" s="709">
        <v>1268</v>
      </c>
      <c r="I71" s="706"/>
      <c r="J71" s="709">
        <v>168</v>
      </c>
      <c r="K71" s="709">
        <v>240</v>
      </c>
      <c r="L71" s="709">
        <v>140</v>
      </c>
      <c r="M71" s="709">
        <v>180</v>
      </c>
      <c r="N71" s="709">
        <v>180</v>
      </c>
      <c r="O71" s="709">
        <v>180</v>
      </c>
      <c r="P71" s="709">
        <v>180</v>
      </c>
      <c r="Q71" s="709"/>
      <c r="R71" s="709"/>
      <c r="S71" s="709"/>
    </row>
    <row r="72" spans="1:19" ht="14" customHeight="1">
      <c r="A72" s="706"/>
      <c r="B72" s="707">
        <v>16</v>
      </c>
      <c r="C72" s="708" t="s">
        <v>697</v>
      </c>
      <c r="D72" s="709"/>
      <c r="E72" s="709" t="s">
        <v>518</v>
      </c>
      <c r="F72" s="709">
        <v>77</v>
      </c>
      <c r="G72" s="708" t="s">
        <v>646</v>
      </c>
      <c r="H72" s="709">
        <v>1242</v>
      </c>
      <c r="I72" s="706"/>
      <c r="J72" s="709">
        <v>240</v>
      </c>
      <c r="K72" s="709">
        <v>159</v>
      </c>
      <c r="L72" s="709">
        <v>180</v>
      </c>
      <c r="M72" s="709">
        <v>180</v>
      </c>
      <c r="N72" s="709">
        <v>180</v>
      </c>
      <c r="O72" s="709">
        <v>146</v>
      </c>
      <c r="P72" s="709">
        <v>157</v>
      </c>
      <c r="Q72" s="709"/>
      <c r="R72" s="709"/>
      <c r="S72" s="709"/>
    </row>
    <row r="73" spans="1:19" ht="14" customHeight="1">
      <c r="A73" s="706"/>
      <c r="B73" s="707">
        <v>17</v>
      </c>
      <c r="C73" s="708" t="s">
        <v>698</v>
      </c>
      <c r="D73" s="709"/>
      <c r="E73" s="709" t="s">
        <v>668</v>
      </c>
      <c r="F73" s="709">
        <v>1601</v>
      </c>
      <c r="G73" s="708" t="s">
        <v>689</v>
      </c>
      <c r="H73" s="709">
        <v>1231</v>
      </c>
      <c r="I73" s="706"/>
      <c r="J73" s="709">
        <v>240</v>
      </c>
      <c r="K73" s="709">
        <v>173</v>
      </c>
      <c r="L73" s="709">
        <v>180</v>
      </c>
      <c r="M73" s="709">
        <v>180</v>
      </c>
      <c r="N73" s="709">
        <v>98</v>
      </c>
      <c r="O73" s="709">
        <v>180</v>
      </c>
      <c r="P73" s="709">
        <v>180</v>
      </c>
      <c r="Q73" s="709"/>
      <c r="R73" s="709"/>
      <c r="S73" s="709"/>
    </row>
    <row r="74" spans="1:19" ht="14" customHeight="1">
      <c r="A74" s="706"/>
      <c r="B74" s="707">
        <v>18</v>
      </c>
      <c r="C74" s="708" t="s">
        <v>699</v>
      </c>
      <c r="D74" s="709" t="s">
        <v>69</v>
      </c>
      <c r="E74" s="709" t="s">
        <v>518</v>
      </c>
      <c r="F74" s="709">
        <v>77</v>
      </c>
      <c r="G74" s="708" t="s">
        <v>646</v>
      </c>
      <c r="H74" s="709">
        <v>1202</v>
      </c>
      <c r="I74" s="706"/>
      <c r="J74" s="709">
        <v>240</v>
      </c>
      <c r="K74" s="709">
        <v>121</v>
      </c>
      <c r="L74" s="709">
        <v>180</v>
      </c>
      <c r="M74" s="709">
        <v>180</v>
      </c>
      <c r="N74" s="709">
        <v>121</v>
      </c>
      <c r="O74" s="709">
        <v>180</v>
      </c>
      <c r="P74" s="709">
        <v>180</v>
      </c>
      <c r="Q74" s="709"/>
      <c r="R74" s="709"/>
      <c r="S74" s="709"/>
    </row>
    <row r="75" spans="1:19" ht="14" customHeight="1">
      <c r="A75" s="706"/>
      <c r="B75" s="707">
        <v>19</v>
      </c>
      <c r="C75" s="708" t="s">
        <v>700</v>
      </c>
      <c r="D75" s="709" t="s">
        <v>69</v>
      </c>
      <c r="E75" s="709" t="s">
        <v>518</v>
      </c>
      <c r="F75" s="709">
        <v>77</v>
      </c>
      <c r="G75" s="708" t="s">
        <v>646</v>
      </c>
      <c r="H75" s="709">
        <v>1197</v>
      </c>
      <c r="I75" s="706"/>
      <c r="J75" s="709">
        <v>240</v>
      </c>
      <c r="K75" s="709">
        <v>117</v>
      </c>
      <c r="L75" s="709">
        <v>180</v>
      </c>
      <c r="M75" s="709">
        <v>180</v>
      </c>
      <c r="N75" s="709">
        <v>180</v>
      </c>
      <c r="O75" s="709">
        <v>180</v>
      </c>
      <c r="P75" s="709">
        <v>120</v>
      </c>
      <c r="Q75" s="709"/>
      <c r="R75" s="709"/>
      <c r="S75" s="709"/>
    </row>
    <row r="76" spans="1:19" ht="14" customHeight="1">
      <c r="A76" s="706"/>
      <c r="B76" s="707">
        <v>20</v>
      </c>
      <c r="C76" s="708" t="s">
        <v>701</v>
      </c>
      <c r="D76" s="709"/>
      <c r="E76" s="709" t="s">
        <v>518</v>
      </c>
      <c r="F76" s="709">
        <v>77</v>
      </c>
      <c r="G76" s="708" t="s">
        <v>646</v>
      </c>
      <c r="H76" s="709">
        <v>1093</v>
      </c>
      <c r="I76" s="706"/>
      <c r="J76" s="709">
        <v>121</v>
      </c>
      <c r="K76" s="709">
        <v>217</v>
      </c>
      <c r="L76" s="709">
        <v>116</v>
      </c>
      <c r="M76" s="709">
        <v>180</v>
      </c>
      <c r="N76" s="709">
        <v>99</v>
      </c>
      <c r="O76" s="709">
        <v>180</v>
      </c>
      <c r="P76" s="709">
        <v>180</v>
      </c>
      <c r="Q76" s="709"/>
      <c r="R76" s="709"/>
      <c r="S76" s="709"/>
    </row>
    <row r="77" spans="1:19" ht="14" customHeight="1">
      <c r="A77" s="706"/>
      <c r="B77" s="707">
        <v>21</v>
      </c>
      <c r="C77" s="708" t="s">
        <v>702</v>
      </c>
      <c r="D77" s="709"/>
      <c r="E77" s="709" t="s">
        <v>518</v>
      </c>
      <c r="F77" s="709">
        <v>77</v>
      </c>
      <c r="G77" s="708" t="s">
        <v>646</v>
      </c>
      <c r="H77" s="709">
        <v>1092</v>
      </c>
      <c r="I77" s="706"/>
      <c r="J77" s="709">
        <v>240</v>
      </c>
      <c r="K77" s="709">
        <v>240</v>
      </c>
      <c r="L77" s="709">
        <v>180</v>
      </c>
      <c r="M77" s="709">
        <v>13</v>
      </c>
      <c r="N77" s="709">
        <v>133</v>
      </c>
      <c r="O77" s="709">
        <v>106</v>
      </c>
      <c r="P77" s="709">
        <v>180</v>
      </c>
      <c r="Q77" s="709"/>
      <c r="R77" s="709"/>
      <c r="S77" s="709"/>
    </row>
    <row r="78" spans="1:19" ht="14" customHeight="1">
      <c r="A78" s="706"/>
      <c r="B78" s="707">
        <v>22</v>
      </c>
      <c r="C78" s="708" t="s">
        <v>703</v>
      </c>
      <c r="D78" s="709"/>
      <c r="E78" s="709" t="s">
        <v>518</v>
      </c>
      <c r="F78" s="709">
        <v>257</v>
      </c>
      <c r="G78" s="708" t="s">
        <v>654</v>
      </c>
      <c r="H78" s="709">
        <v>1055</v>
      </c>
      <c r="I78" s="706"/>
      <c r="J78" s="709">
        <v>208</v>
      </c>
      <c r="K78" s="709">
        <v>127</v>
      </c>
      <c r="L78" s="709">
        <v>180</v>
      </c>
      <c r="M78" s="709">
        <v>180</v>
      </c>
      <c r="N78" s="709">
        <v>180</v>
      </c>
      <c r="O78" s="709">
        <v>0</v>
      </c>
      <c r="P78" s="709">
        <v>180</v>
      </c>
      <c r="Q78" s="709"/>
      <c r="R78" s="709"/>
      <c r="S78" s="709"/>
    </row>
    <row r="79" spans="1:19" ht="14" customHeight="1">
      <c r="A79" s="706"/>
      <c r="B79" s="707">
        <v>23</v>
      </c>
      <c r="C79" s="708" t="s">
        <v>704</v>
      </c>
      <c r="D79" s="709"/>
      <c r="E79" s="709" t="s">
        <v>636</v>
      </c>
      <c r="F79" s="709">
        <v>137</v>
      </c>
      <c r="G79" s="708" t="s">
        <v>637</v>
      </c>
      <c r="H79" s="709">
        <v>715</v>
      </c>
      <c r="I79" s="706"/>
      <c r="J79" s="709">
        <v>219</v>
      </c>
      <c r="K79" s="709">
        <v>0</v>
      </c>
      <c r="L79" s="709">
        <v>136</v>
      </c>
      <c r="M79" s="709">
        <v>180</v>
      </c>
      <c r="N79" s="709">
        <v>180</v>
      </c>
      <c r="O79" s="709">
        <v>0</v>
      </c>
      <c r="P79" s="709">
        <v>0</v>
      </c>
      <c r="Q79" s="709"/>
      <c r="R79" s="709"/>
      <c r="S79" s="709"/>
    </row>
    <row r="80" spans="1:19" ht="14" customHeight="1">
      <c r="A80" s="706"/>
      <c r="B80" s="707">
        <v>24</v>
      </c>
      <c r="C80" s="708" t="s">
        <v>635</v>
      </c>
      <c r="D80" s="709" t="s">
        <v>69</v>
      </c>
      <c r="E80" s="709" t="s">
        <v>636</v>
      </c>
      <c r="F80" s="709">
        <v>137</v>
      </c>
      <c r="G80" s="708" t="s">
        <v>637</v>
      </c>
      <c r="H80" s="709">
        <v>644</v>
      </c>
      <c r="I80" s="706"/>
      <c r="J80" s="709">
        <v>155</v>
      </c>
      <c r="K80" s="709">
        <v>133</v>
      </c>
      <c r="L80" s="709">
        <v>135</v>
      </c>
      <c r="M80" s="709">
        <v>180</v>
      </c>
      <c r="N80" s="709">
        <v>41</v>
      </c>
      <c r="O80" s="709">
        <v>0</v>
      </c>
      <c r="P80" s="709">
        <v>0</v>
      </c>
      <c r="Q80" s="709"/>
      <c r="R80" s="709"/>
      <c r="S80" s="709"/>
    </row>
    <row r="85" spans="1:19" ht="18" customHeight="1" thickBot="1">
      <c r="A85" s="703"/>
      <c r="B85" s="703" t="s">
        <v>705</v>
      </c>
    </row>
    <row r="86" spans="1:19" ht="14" customHeight="1" thickBot="1">
      <c r="A86" s="704"/>
      <c r="B86" s="705" t="s">
        <v>0</v>
      </c>
      <c r="C86" s="705" t="s">
        <v>77</v>
      </c>
      <c r="D86" s="705" t="s">
        <v>619</v>
      </c>
      <c r="E86" s="705" t="s">
        <v>35</v>
      </c>
      <c r="F86" s="705" t="s">
        <v>3</v>
      </c>
      <c r="G86" s="705" t="s">
        <v>4</v>
      </c>
      <c r="H86" s="705" t="s">
        <v>620</v>
      </c>
      <c r="I86" s="704"/>
      <c r="J86" s="705" t="s">
        <v>621</v>
      </c>
      <c r="K86" s="705" t="s">
        <v>622</v>
      </c>
      <c r="L86" s="705" t="s">
        <v>623</v>
      </c>
      <c r="M86" s="705" t="s">
        <v>624</v>
      </c>
      <c r="N86" s="705" t="s">
        <v>625</v>
      </c>
      <c r="O86" s="705" t="s">
        <v>626</v>
      </c>
      <c r="P86" s="705" t="s">
        <v>627</v>
      </c>
      <c r="Q86" s="705" t="s">
        <v>628</v>
      </c>
      <c r="R86" s="705" t="s">
        <v>629</v>
      </c>
      <c r="S86" s="705" t="s">
        <v>630</v>
      </c>
    </row>
    <row r="87" spans="1:19" ht="14" customHeight="1">
      <c r="A87" s="706"/>
      <c r="B87" s="707">
        <v>1</v>
      </c>
      <c r="C87" s="708" t="s">
        <v>645</v>
      </c>
      <c r="D87" s="709" t="s">
        <v>69</v>
      </c>
      <c r="E87" s="709" t="s">
        <v>518</v>
      </c>
      <c r="F87" s="709">
        <v>77</v>
      </c>
      <c r="G87" s="708" t="s">
        <v>646</v>
      </c>
      <c r="H87" s="709">
        <v>1344</v>
      </c>
      <c r="I87" s="706"/>
      <c r="J87" s="709">
        <v>240</v>
      </c>
      <c r="K87" s="709">
        <v>240</v>
      </c>
      <c r="L87" s="709">
        <v>180</v>
      </c>
      <c r="M87" s="709">
        <v>180</v>
      </c>
      <c r="N87" s="709">
        <v>180</v>
      </c>
      <c r="O87" s="709">
        <v>144</v>
      </c>
      <c r="P87" s="709">
        <v>180</v>
      </c>
      <c r="Q87" s="709"/>
      <c r="R87" s="709"/>
      <c r="S87" s="709"/>
    </row>
    <row r="88" spans="1:19" ht="14" customHeight="1">
      <c r="A88" s="706"/>
      <c r="B88" s="707">
        <v>2</v>
      </c>
      <c r="C88" s="708" t="s">
        <v>693</v>
      </c>
      <c r="D88" s="709" t="s">
        <v>70</v>
      </c>
      <c r="E88" s="709" t="s">
        <v>518</v>
      </c>
      <c r="F88" s="709">
        <v>257</v>
      </c>
      <c r="G88" s="708" t="s">
        <v>654</v>
      </c>
      <c r="H88" s="709">
        <v>1296</v>
      </c>
      <c r="I88" s="706"/>
      <c r="J88" s="709">
        <v>240</v>
      </c>
      <c r="K88" s="709">
        <v>156</v>
      </c>
      <c r="L88" s="709">
        <v>180</v>
      </c>
      <c r="M88" s="709">
        <v>180</v>
      </c>
      <c r="N88" s="709">
        <v>180</v>
      </c>
      <c r="O88" s="709">
        <v>180</v>
      </c>
      <c r="P88" s="709">
        <v>180</v>
      </c>
      <c r="Q88" s="709"/>
      <c r="R88" s="709"/>
      <c r="S88" s="709"/>
    </row>
    <row r="89" spans="1:19" ht="14" customHeight="1">
      <c r="A89" s="706"/>
      <c r="B89" s="707">
        <v>3</v>
      </c>
      <c r="C89" s="708" t="s">
        <v>694</v>
      </c>
      <c r="D89" s="709" t="s">
        <v>69</v>
      </c>
      <c r="E89" s="709" t="s">
        <v>518</v>
      </c>
      <c r="F89" s="709">
        <v>77</v>
      </c>
      <c r="G89" s="708" t="s">
        <v>646</v>
      </c>
      <c r="H89" s="709">
        <v>1290</v>
      </c>
      <c r="I89" s="706"/>
      <c r="J89" s="709">
        <v>240</v>
      </c>
      <c r="K89" s="709">
        <v>240</v>
      </c>
      <c r="L89" s="709">
        <v>120</v>
      </c>
      <c r="M89" s="709">
        <v>180</v>
      </c>
      <c r="N89" s="709">
        <v>180</v>
      </c>
      <c r="O89" s="709">
        <v>150</v>
      </c>
      <c r="P89" s="709">
        <v>180</v>
      </c>
      <c r="Q89" s="709"/>
      <c r="R89" s="709"/>
      <c r="S89" s="709"/>
    </row>
    <row r="90" spans="1:19" ht="14" customHeight="1">
      <c r="A90" s="706"/>
      <c r="B90" s="707">
        <v>4</v>
      </c>
      <c r="C90" s="708" t="s">
        <v>699</v>
      </c>
      <c r="D90" s="709" t="s">
        <v>69</v>
      </c>
      <c r="E90" s="709" t="s">
        <v>518</v>
      </c>
      <c r="F90" s="709">
        <v>77</v>
      </c>
      <c r="G90" s="708" t="s">
        <v>646</v>
      </c>
      <c r="H90" s="709">
        <v>1202</v>
      </c>
      <c r="I90" s="706"/>
      <c r="J90" s="709">
        <v>240</v>
      </c>
      <c r="K90" s="709">
        <v>121</v>
      </c>
      <c r="L90" s="709">
        <v>180</v>
      </c>
      <c r="M90" s="709">
        <v>180</v>
      </c>
      <c r="N90" s="709">
        <v>121</v>
      </c>
      <c r="O90" s="709">
        <v>180</v>
      </c>
      <c r="P90" s="709">
        <v>180</v>
      </c>
      <c r="Q90" s="709"/>
      <c r="R90" s="709"/>
      <c r="S90" s="709"/>
    </row>
    <row r="91" spans="1:19" ht="14" customHeight="1">
      <c r="A91" s="706"/>
      <c r="B91" s="707">
        <v>5</v>
      </c>
      <c r="C91" s="708" t="s">
        <v>700</v>
      </c>
      <c r="D91" s="709" t="s">
        <v>69</v>
      </c>
      <c r="E91" s="709" t="s">
        <v>518</v>
      </c>
      <c r="F91" s="709">
        <v>77</v>
      </c>
      <c r="G91" s="708" t="s">
        <v>646</v>
      </c>
      <c r="H91" s="709">
        <v>1197</v>
      </c>
      <c r="I91" s="706"/>
      <c r="J91" s="709">
        <v>240</v>
      </c>
      <c r="K91" s="709">
        <v>117</v>
      </c>
      <c r="L91" s="709">
        <v>180</v>
      </c>
      <c r="M91" s="709">
        <v>180</v>
      </c>
      <c r="N91" s="709">
        <v>180</v>
      </c>
      <c r="O91" s="709">
        <v>180</v>
      </c>
      <c r="P91" s="709">
        <v>120</v>
      </c>
      <c r="Q91" s="709"/>
      <c r="R91" s="709"/>
      <c r="S91" s="709"/>
    </row>
    <row r="92" spans="1:19" ht="14" customHeight="1">
      <c r="A92" s="706"/>
      <c r="B92" s="707">
        <v>6</v>
      </c>
      <c r="C92" s="708" t="s">
        <v>635</v>
      </c>
      <c r="D92" s="709" t="s">
        <v>69</v>
      </c>
      <c r="E92" s="709" t="s">
        <v>636</v>
      </c>
      <c r="F92" s="709">
        <v>137</v>
      </c>
      <c r="G92" s="708" t="s">
        <v>637</v>
      </c>
      <c r="H92" s="709">
        <v>644</v>
      </c>
      <c r="I92" s="706"/>
      <c r="J92" s="709">
        <v>155</v>
      </c>
      <c r="K92" s="709">
        <v>133</v>
      </c>
      <c r="L92" s="709">
        <v>135</v>
      </c>
      <c r="M92" s="709">
        <v>180</v>
      </c>
      <c r="N92" s="709">
        <v>41</v>
      </c>
      <c r="O92" s="709">
        <v>0</v>
      </c>
      <c r="P92" s="709">
        <v>0</v>
      </c>
      <c r="Q92" s="709"/>
      <c r="R92" s="709"/>
      <c r="S92" s="709"/>
    </row>
    <row r="96" spans="1:19" ht="18" customHeight="1" thickBot="1">
      <c r="A96" s="703"/>
      <c r="B96" s="703" t="s">
        <v>706</v>
      </c>
    </row>
    <row r="97" spans="1:19" ht="14" customHeight="1" thickBot="1">
      <c r="A97" s="704"/>
      <c r="B97" s="705" t="s">
        <v>0</v>
      </c>
      <c r="C97" s="705" t="s">
        <v>77</v>
      </c>
      <c r="D97" s="705" t="s">
        <v>619</v>
      </c>
      <c r="E97" s="705" t="s">
        <v>35</v>
      </c>
      <c r="F97" s="705" t="s">
        <v>3</v>
      </c>
      <c r="G97" s="705" t="s">
        <v>4</v>
      </c>
      <c r="H97" s="705" t="s">
        <v>620</v>
      </c>
      <c r="I97" s="704"/>
      <c r="J97" s="705" t="s">
        <v>621</v>
      </c>
      <c r="K97" s="705" t="s">
        <v>622</v>
      </c>
      <c r="L97" s="705" t="s">
        <v>623</v>
      </c>
      <c r="M97" s="705" t="s">
        <v>624</v>
      </c>
      <c r="N97" s="705" t="s">
        <v>625</v>
      </c>
      <c r="O97" s="705" t="s">
        <v>626</v>
      </c>
      <c r="P97" s="705" t="s">
        <v>627</v>
      </c>
      <c r="Q97" s="705" t="s">
        <v>628</v>
      </c>
      <c r="R97" s="705" t="s">
        <v>629</v>
      </c>
      <c r="S97" s="705" t="s">
        <v>630</v>
      </c>
    </row>
    <row r="98" spans="1:19" ht="14" customHeight="1">
      <c r="A98" s="706"/>
      <c r="B98" s="707">
        <v>1</v>
      </c>
      <c r="C98" s="708" t="s">
        <v>707</v>
      </c>
      <c r="D98" s="709"/>
      <c r="E98" s="709" t="s">
        <v>659</v>
      </c>
      <c r="F98" s="709">
        <v>574</v>
      </c>
      <c r="G98" s="708" t="s">
        <v>660</v>
      </c>
      <c r="H98" s="709">
        <v>1359</v>
      </c>
      <c r="I98" s="706"/>
      <c r="J98" s="709">
        <v>240</v>
      </c>
      <c r="K98" s="709">
        <v>240</v>
      </c>
      <c r="L98" s="709">
        <v>159</v>
      </c>
      <c r="M98" s="709">
        <v>180</v>
      </c>
      <c r="N98" s="709">
        <v>180</v>
      </c>
      <c r="O98" s="709">
        <v>180</v>
      </c>
      <c r="P98" s="709">
        <v>180</v>
      </c>
      <c r="Q98" s="709"/>
      <c r="R98" s="709"/>
      <c r="S98" s="709"/>
    </row>
    <row r="99" spans="1:19" ht="14" customHeight="1">
      <c r="A99" s="706"/>
      <c r="B99" s="707">
        <v>2</v>
      </c>
      <c r="C99" s="708" t="s">
        <v>708</v>
      </c>
      <c r="D99" s="709"/>
      <c r="E99" s="709" t="s">
        <v>518</v>
      </c>
      <c r="F99" s="709">
        <v>257</v>
      </c>
      <c r="G99" s="708" t="s">
        <v>654</v>
      </c>
      <c r="H99" s="709">
        <v>1315</v>
      </c>
      <c r="I99" s="706"/>
      <c r="J99" s="709">
        <v>240</v>
      </c>
      <c r="K99" s="709">
        <v>240</v>
      </c>
      <c r="L99" s="709">
        <v>180</v>
      </c>
      <c r="M99" s="709">
        <v>180</v>
      </c>
      <c r="N99" s="709">
        <v>120</v>
      </c>
      <c r="O99" s="709">
        <v>180</v>
      </c>
      <c r="P99" s="709">
        <v>175</v>
      </c>
      <c r="Q99" s="709"/>
      <c r="R99" s="709"/>
      <c r="S99" s="709"/>
    </row>
    <row r="100" spans="1:19" ht="14" customHeight="1">
      <c r="A100" s="706"/>
      <c r="B100" s="707">
        <v>3</v>
      </c>
      <c r="C100" s="708" t="s">
        <v>709</v>
      </c>
      <c r="D100" s="709"/>
      <c r="E100" s="709" t="s">
        <v>518</v>
      </c>
      <c r="F100" s="709">
        <v>686</v>
      </c>
      <c r="G100" s="708" t="s">
        <v>710</v>
      </c>
      <c r="H100" s="709">
        <v>1250</v>
      </c>
      <c r="I100" s="706"/>
      <c r="J100" s="709">
        <v>193</v>
      </c>
      <c r="K100" s="709">
        <v>160</v>
      </c>
      <c r="L100" s="709">
        <v>180</v>
      </c>
      <c r="M100" s="709">
        <v>180</v>
      </c>
      <c r="N100" s="709">
        <v>180</v>
      </c>
      <c r="O100" s="709">
        <v>177</v>
      </c>
      <c r="P100" s="709">
        <v>180</v>
      </c>
      <c r="Q100" s="709"/>
      <c r="R100" s="709"/>
      <c r="S100" s="709"/>
    </row>
    <row r="101" spans="1:19" ht="14" customHeight="1">
      <c r="A101" s="706"/>
      <c r="B101" s="707">
        <v>4</v>
      </c>
      <c r="C101" s="708" t="s">
        <v>711</v>
      </c>
      <c r="D101" s="709"/>
      <c r="E101" s="709" t="s">
        <v>518</v>
      </c>
      <c r="F101" s="709">
        <v>48</v>
      </c>
      <c r="G101" s="708" t="s">
        <v>648</v>
      </c>
      <c r="H101" s="709">
        <v>1234</v>
      </c>
      <c r="I101" s="706"/>
      <c r="J101" s="709">
        <v>240</v>
      </c>
      <c r="K101" s="709">
        <v>240</v>
      </c>
      <c r="L101" s="709">
        <v>180</v>
      </c>
      <c r="M101" s="709">
        <v>105</v>
      </c>
      <c r="N101" s="709">
        <v>180</v>
      </c>
      <c r="O101" s="709">
        <v>109</v>
      </c>
      <c r="P101" s="709">
        <v>180</v>
      </c>
      <c r="Q101" s="709"/>
      <c r="R101" s="709"/>
      <c r="S101" s="709"/>
    </row>
    <row r="102" spans="1:19" ht="14" customHeight="1">
      <c r="A102" s="706"/>
      <c r="B102" s="707">
        <v>5</v>
      </c>
      <c r="C102" s="708" t="s">
        <v>712</v>
      </c>
      <c r="D102" s="709"/>
      <c r="E102" s="709" t="s">
        <v>518</v>
      </c>
      <c r="F102" s="709">
        <v>333</v>
      </c>
      <c r="G102" s="708" t="s">
        <v>682</v>
      </c>
      <c r="H102" s="709">
        <v>1021</v>
      </c>
      <c r="I102" s="706"/>
      <c r="J102" s="709">
        <v>240</v>
      </c>
      <c r="K102" s="709">
        <v>33</v>
      </c>
      <c r="L102" s="709">
        <v>180</v>
      </c>
      <c r="M102" s="709">
        <v>180</v>
      </c>
      <c r="N102" s="709">
        <v>180</v>
      </c>
      <c r="O102" s="709">
        <v>180</v>
      </c>
      <c r="P102" s="709">
        <v>28</v>
      </c>
      <c r="Q102" s="709"/>
      <c r="R102" s="709"/>
      <c r="S102" s="709"/>
    </row>
    <row r="106" spans="1:19" ht="18" customHeight="1" thickBot="1">
      <c r="A106" s="703"/>
      <c r="B106" s="703" t="s">
        <v>713</v>
      </c>
    </row>
    <row r="107" spans="1:19" ht="14" customHeight="1" thickBot="1">
      <c r="A107" s="704"/>
      <c r="B107" s="705" t="s">
        <v>0</v>
      </c>
      <c r="C107" s="705" t="s">
        <v>77</v>
      </c>
      <c r="D107" s="705" t="s">
        <v>619</v>
      </c>
      <c r="E107" s="705" t="s">
        <v>35</v>
      </c>
      <c r="F107" s="705" t="s">
        <v>3</v>
      </c>
      <c r="G107" s="705" t="s">
        <v>4</v>
      </c>
      <c r="H107" s="705" t="s">
        <v>620</v>
      </c>
      <c r="I107" s="704"/>
      <c r="J107" s="705" t="s">
        <v>621</v>
      </c>
      <c r="K107" s="705" t="s">
        <v>622</v>
      </c>
      <c r="L107" s="705" t="s">
        <v>623</v>
      </c>
      <c r="M107" s="705" t="s">
        <v>624</v>
      </c>
      <c r="N107" s="705" t="s">
        <v>625</v>
      </c>
      <c r="O107" s="705" t="s">
        <v>628</v>
      </c>
      <c r="P107" s="705" t="s">
        <v>629</v>
      </c>
      <c r="Q107" s="705" t="s">
        <v>630</v>
      </c>
    </row>
    <row r="108" spans="1:19" ht="14" customHeight="1">
      <c r="A108" s="706"/>
      <c r="B108" s="707">
        <v>1</v>
      </c>
      <c r="C108" s="708" t="s">
        <v>714</v>
      </c>
      <c r="D108" s="709"/>
      <c r="E108" s="709" t="s">
        <v>664</v>
      </c>
      <c r="F108" s="709">
        <v>775</v>
      </c>
      <c r="G108" s="708" t="s">
        <v>665</v>
      </c>
      <c r="H108" s="709">
        <v>741</v>
      </c>
      <c r="I108" s="706"/>
      <c r="J108" s="709">
        <v>120</v>
      </c>
      <c r="K108" s="709">
        <v>120</v>
      </c>
      <c r="L108" s="709">
        <v>120</v>
      </c>
      <c r="M108" s="709">
        <v>120</v>
      </c>
      <c r="N108" s="709">
        <v>120</v>
      </c>
      <c r="O108" s="709">
        <v>141</v>
      </c>
      <c r="P108" s="709"/>
      <c r="Q108" s="709"/>
    </row>
    <row r="109" spans="1:19" ht="14" customHeight="1">
      <c r="A109" s="706"/>
      <c r="B109" s="707">
        <v>2</v>
      </c>
      <c r="C109" s="708" t="s">
        <v>692</v>
      </c>
      <c r="D109" s="709"/>
      <c r="E109" s="709" t="s">
        <v>518</v>
      </c>
      <c r="F109" s="709">
        <v>77</v>
      </c>
      <c r="G109" s="708" t="s">
        <v>646</v>
      </c>
      <c r="H109" s="709">
        <v>721</v>
      </c>
      <c r="I109" s="706"/>
      <c r="J109" s="709">
        <v>120</v>
      </c>
      <c r="K109" s="709">
        <v>120</v>
      </c>
      <c r="L109" s="709">
        <v>120</v>
      </c>
      <c r="M109" s="709">
        <v>120</v>
      </c>
      <c r="N109" s="709">
        <v>120</v>
      </c>
      <c r="O109" s="709">
        <v>121</v>
      </c>
      <c r="P109" s="709"/>
      <c r="Q109" s="709"/>
    </row>
    <row r="110" spans="1:19" ht="14" customHeight="1">
      <c r="A110" s="706"/>
      <c r="B110" s="707">
        <v>3</v>
      </c>
      <c r="C110" s="708" t="s">
        <v>715</v>
      </c>
      <c r="D110" s="709"/>
      <c r="E110" s="709"/>
      <c r="F110" s="709"/>
      <c r="G110" s="708" t="s">
        <v>716</v>
      </c>
      <c r="H110" s="709">
        <v>604</v>
      </c>
      <c r="I110" s="706"/>
      <c r="J110" s="709">
        <v>120</v>
      </c>
      <c r="K110" s="709">
        <v>120</v>
      </c>
      <c r="L110" s="709">
        <v>120</v>
      </c>
      <c r="M110" s="709">
        <v>120</v>
      </c>
      <c r="N110" s="709">
        <v>120</v>
      </c>
      <c r="O110" s="709">
        <v>4</v>
      </c>
      <c r="P110" s="709"/>
      <c r="Q110" s="709"/>
    </row>
    <row r="111" spans="1:19" ht="14" customHeight="1">
      <c r="A111" s="706"/>
      <c r="B111" s="707">
        <v>4</v>
      </c>
      <c r="C111" s="708" t="s">
        <v>693</v>
      </c>
      <c r="D111" s="709" t="s">
        <v>70</v>
      </c>
      <c r="E111" s="709" t="s">
        <v>518</v>
      </c>
      <c r="F111" s="709">
        <v>257</v>
      </c>
      <c r="G111" s="708" t="s">
        <v>654</v>
      </c>
      <c r="H111" s="709">
        <v>597</v>
      </c>
      <c r="I111" s="706"/>
      <c r="J111" s="709">
        <v>117</v>
      </c>
      <c r="K111" s="709">
        <v>120</v>
      </c>
      <c r="L111" s="709">
        <v>120</v>
      </c>
      <c r="M111" s="709">
        <v>120</v>
      </c>
      <c r="N111" s="709">
        <v>120</v>
      </c>
      <c r="O111" s="709"/>
      <c r="P111" s="709"/>
      <c r="Q111" s="709"/>
    </row>
    <row r="112" spans="1:19" ht="14" customHeight="1">
      <c r="A112" s="706"/>
      <c r="B112" s="707">
        <v>5</v>
      </c>
      <c r="C112" s="708" t="s">
        <v>717</v>
      </c>
      <c r="D112" s="709"/>
      <c r="E112" s="709" t="s">
        <v>518</v>
      </c>
      <c r="F112" s="709">
        <v>426</v>
      </c>
      <c r="G112" s="708" t="s">
        <v>718</v>
      </c>
      <c r="H112" s="709">
        <v>585</v>
      </c>
      <c r="I112" s="706"/>
      <c r="J112" s="709">
        <v>120</v>
      </c>
      <c r="K112" s="709">
        <v>120</v>
      </c>
      <c r="L112" s="709">
        <v>120</v>
      </c>
      <c r="M112" s="709">
        <v>105</v>
      </c>
      <c r="N112" s="709">
        <v>120</v>
      </c>
      <c r="O112" s="709"/>
      <c r="P112" s="709"/>
      <c r="Q112" s="709"/>
    </row>
    <row r="113" spans="1:17" ht="14" customHeight="1">
      <c r="A113" s="706"/>
      <c r="B113" s="707">
        <v>5</v>
      </c>
      <c r="C113" s="708" t="s">
        <v>703</v>
      </c>
      <c r="D113" s="709"/>
      <c r="E113" s="709" t="s">
        <v>518</v>
      </c>
      <c r="F113" s="709">
        <v>257</v>
      </c>
      <c r="G113" s="708" t="s">
        <v>654</v>
      </c>
      <c r="H113" s="709">
        <v>585</v>
      </c>
      <c r="I113" s="706"/>
      <c r="J113" s="709">
        <v>120</v>
      </c>
      <c r="K113" s="709">
        <v>120</v>
      </c>
      <c r="L113" s="709">
        <v>120</v>
      </c>
      <c r="M113" s="709">
        <v>120</v>
      </c>
      <c r="N113" s="709">
        <v>105</v>
      </c>
      <c r="O113" s="709"/>
      <c r="P113" s="709"/>
      <c r="Q113" s="709"/>
    </row>
    <row r="114" spans="1:17" ht="14" customHeight="1">
      <c r="A114" s="706"/>
      <c r="B114" s="707">
        <v>7</v>
      </c>
      <c r="C114" s="708" t="s">
        <v>719</v>
      </c>
      <c r="D114" s="709"/>
      <c r="E114" s="709" t="s">
        <v>452</v>
      </c>
      <c r="F114" s="709">
        <v>68</v>
      </c>
      <c r="G114" s="708" t="s">
        <v>634</v>
      </c>
      <c r="H114" s="709">
        <v>573</v>
      </c>
      <c r="I114" s="706"/>
      <c r="J114" s="709">
        <v>120</v>
      </c>
      <c r="K114" s="709">
        <v>116</v>
      </c>
      <c r="L114" s="709">
        <v>97</v>
      </c>
      <c r="M114" s="709">
        <v>120</v>
      </c>
      <c r="N114" s="709">
        <v>120</v>
      </c>
      <c r="O114" s="709"/>
      <c r="P114" s="709"/>
      <c r="Q114" s="709"/>
    </row>
    <row r="115" spans="1:17" ht="14" customHeight="1">
      <c r="A115" s="706"/>
      <c r="B115" s="707">
        <v>8</v>
      </c>
      <c r="C115" s="708" t="s">
        <v>720</v>
      </c>
      <c r="D115" s="709"/>
      <c r="E115" s="709" t="s">
        <v>664</v>
      </c>
      <c r="F115" s="709">
        <v>775</v>
      </c>
      <c r="G115" s="708" t="s">
        <v>665</v>
      </c>
      <c r="H115" s="709">
        <v>565</v>
      </c>
      <c r="I115" s="706"/>
      <c r="J115" s="709">
        <v>120</v>
      </c>
      <c r="K115" s="709">
        <v>120</v>
      </c>
      <c r="L115" s="709">
        <v>120</v>
      </c>
      <c r="M115" s="709">
        <v>120</v>
      </c>
      <c r="N115" s="709">
        <v>85</v>
      </c>
      <c r="O115" s="709"/>
      <c r="P115" s="709"/>
      <c r="Q115" s="709"/>
    </row>
    <row r="116" spans="1:17" ht="14" customHeight="1">
      <c r="A116" s="706"/>
      <c r="B116" s="707">
        <v>9</v>
      </c>
      <c r="C116" s="708" t="s">
        <v>699</v>
      </c>
      <c r="D116" s="709" t="s">
        <v>69</v>
      </c>
      <c r="E116" s="709" t="s">
        <v>518</v>
      </c>
      <c r="F116" s="709">
        <v>77</v>
      </c>
      <c r="G116" s="708" t="s">
        <v>646</v>
      </c>
      <c r="H116" s="709">
        <v>562</v>
      </c>
      <c r="I116" s="706"/>
      <c r="J116" s="709">
        <v>120</v>
      </c>
      <c r="K116" s="709">
        <v>120</v>
      </c>
      <c r="L116" s="709">
        <v>120</v>
      </c>
      <c r="M116" s="709">
        <v>120</v>
      </c>
      <c r="N116" s="709">
        <v>82</v>
      </c>
      <c r="O116" s="709"/>
      <c r="P116" s="709"/>
      <c r="Q116" s="709"/>
    </row>
    <row r="117" spans="1:17" ht="14" customHeight="1">
      <c r="A117" s="706"/>
      <c r="B117" s="707">
        <v>10</v>
      </c>
      <c r="C117" s="708" t="s">
        <v>695</v>
      </c>
      <c r="D117" s="709"/>
      <c r="E117" s="709" t="s">
        <v>518</v>
      </c>
      <c r="F117" s="709">
        <v>77</v>
      </c>
      <c r="G117" s="708" t="s">
        <v>646</v>
      </c>
      <c r="H117" s="709">
        <v>535</v>
      </c>
      <c r="I117" s="706"/>
      <c r="J117" s="709">
        <v>120</v>
      </c>
      <c r="K117" s="709">
        <v>120</v>
      </c>
      <c r="L117" s="709">
        <v>120</v>
      </c>
      <c r="M117" s="709">
        <v>68</v>
      </c>
      <c r="N117" s="709">
        <v>107</v>
      </c>
      <c r="O117" s="709"/>
      <c r="P117" s="709"/>
      <c r="Q117" s="709"/>
    </row>
    <row r="118" spans="1:17" ht="14" customHeight="1">
      <c r="A118" s="706"/>
      <c r="B118" s="707">
        <v>11</v>
      </c>
      <c r="C118" s="708" t="s">
        <v>721</v>
      </c>
      <c r="D118" s="709" t="s">
        <v>70</v>
      </c>
      <c r="E118" s="709" t="s">
        <v>518</v>
      </c>
      <c r="F118" s="709">
        <v>77</v>
      </c>
      <c r="G118" s="708" t="s">
        <v>646</v>
      </c>
      <c r="H118" s="709">
        <v>508</v>
      </c>
      <c r="I118" s="706"/>
      <c r="J118" s="709">
        <v>120</v>
      </c>
      <c r="K118" s="709">
        <v>84</v>
      </c>
      <c r="L118" s="709">
        <v>120</v>
      </c>
      <c r="M118" s="709">
        <v>71</v>
      </c>
      <c r="N118" s="709">
        <v>113</v>
      </c>
      <c r="O118" s="709"/>
      <c r="P118" s="709"/>
      <c r="Q118" s="709"/>
    </row>
    <row r="119" spans="1:17" ht="14" customHeight="1">
      <c r="A119" s="706"/>
      <c r="B119" s="707">
        <v>12</v>
      </c>
      <c r="C119" s="708" t="s">
        <v>704</v>
      </c>
      <c r="D119" s="709"/>
      <c r="E119" s="709" t="s">
        <v>636</v>
      </c>
      <c r="F119" s="709">
        <v>137</v>
      </c>
      <c r="G119" s="708" t="s">
        <v>637</v>
      </c>
      <c r="H119" s="709">
        <v>495</v>
      </c>
      <c r="I119" s="706"/>
      <c r="J119" s="709">
        <v>120</v>
      </c>
      <c r="K119" s="709">
        <v>94</v>
      </c>
      <c r="L119" s="709">
        <v>120</v>
      </c>
      <c r="M119" s="709">
        <v>88</v>
      </c>
      <c r="N119" s="709">
        <v>73</v>
      </c>
      <c r="O119" s="709"/>
      <c r="P119" s="709"/>
      <c r="Q119" s="709"/>
    </row>
    <row r="120" spans="1:17" ht="14" customHeight="1">
      <c r="A120" s="706"/>
      <c r="B120" s="707">
        <v>13</v>
      </c>
      <c r="C120" s="708" t="s">
        <v>688</v>
      </c>
      <c r="D120" s="709"/>
      <c r="E120" s="709" t="s">
        <v>668</v>
      </c>
      <c r="F120" s="709">
        <v>1601</v>
      </c>
      <c r="G120" s="708" t="s">
        <v>689</v>
      </c>
      <c r="H120" s="709">
        <v>488</v>
      </c>
      <c r="I120" s="706"/>
      <c r="J120" s="709">
        <v>120</v>
      </c>
      <c r="K120" s="709">
        <v>88</v>
      </c>
      <c r="L120" s="709">
        <v>120</v>
      </c>
      <c r="M120" s="709">
        <v>88</v>
      </c>
      <c r="N120" s="709">
        <v>72</v>
      </c>
      <c r="O120" s="709"/>
      <c r="P120" s="709"/>
      <c r="Q120" s="709"/>
    </row>
    <row r="121" spans="1:17" ht="14" customHeight="1">
      <c r="A121" s="706"/>
      <c r="B121" s="707">
        <v>14</v>
      </c>
      <c r="C121" s="708" t="s">
        <v>722</v>
      </c>
      <c r="D121" s="709"/>
      <c r="E121" s="709" t="s">
        <v>449</v>
      </c>
      <c r="F121" s="709">
        <v>698</v>
      </c>
      <c r="G121" s="708" t="s">
        <v>640</v>
      </c>
      <c r="H121" s="709">
        <v>467</v>
      </c>
      <c r="I121" s="706"/>
      <c r="J121" s="709">
        <v>120</v>
      </c>
      <c r="K121" s="709">
        <v>107</v>
      </c>
      <c r="L121" s="709">
        <v>120</v>
      </c>
      <c r="M121" s="709">
        <v>120</v>
      </c>
      <c r="N121" s="709">
        <v>0</v>
      </c>
      <c r="O121" s="709"/>
      <c r="P121" s="709"/>
      <c r="Q121" s="709"/>
    </row>
    <row r="122" spans="1:17" ht="14" customHeight="1">
      <c r="A122" s="706"/>
      <c r="B122" s="707">
        <v>15</v>
      </c>
      <c r="C122" s="708" t="s">
        <v>723</v>
      </c>
      <c r="D122" s="709" t="s">
        <v>70</v>
      </c>
      <c r="E122" s="709" t="s">
        <v>518</v>
      </c>
      <c r="F122" s="709">
        <v>77</v>
      </c>
      <c r="G122" s="708" t="s">
        <v>646</v>
      </c>
      <c r="H122" s="709">
        <v>464</v>
      </c>
      <c r="I122" s="706"/>
      <c r="J122" s="709">
        <v>79</v>
      </c>
      <c r="K122" s="709">
        <v>51</v>
      </c>
      <c r="L122" s="709">
        <v>94</v>
      </c>
      <c r="M122" s="709">
        <v>120</v>
      </c>
      <c r="N122" s="709">
        <v>120</v>
      </c>
      <c r="O122" s="709"/>
      <c r="P122" s="709"/>
      <c r="Q122" s="709"/>
    </row>
    <row r="123" spans="1:17" ht="14" customHeight="1">
      <c r="A123" s="706"/>
      <c r="B123" s="707">
        <v>16</v>
      </c>
      <c r="C123" s="708" t="s">
        <v>724</v>
      </c>
      <c r="D123" s="709"/>
      <c r="E123" s="709" t="s">
        <v>452</v>
      </c>
      <c r="F123" s="709">
        <v>178</v>
      </c>
      <c r="G123" s="708" t="s">
        <v>725</v>
      </c>
      <c r="H123" s="709">
        <v>310</v>
      </c>
      <c r="I123" s="706"/>
      <c r="J123" s="709">
        <v>70</v>
      </c>
      <c r="K123" s="709">
        <v>120</v>
      </c>
      <c r="L123" s="709">
        <v>120</v>
      </c>
      <c r="M123" s="709">
        <v>0</v>
      </c>
      <c r="N123" s="709">
        <v>0</v>
      </c>
      <c r="O123" s="709"/>
      <c r="P123" s="709"/>
      <c r="Q123" s="709"/>
    </row>
    <row r="124" spans="1:17" ht="14" customHeight="1">
      <c r="A124" s="706"/>
      <c r="B124" s="707">
        <v>17</v>
      </c>
      <c r="C124" s="708" t="s">
        <v>726</v>
      </c>
      <c r="D124" s="709"/>
      <c r="E124" s="709" t="s">
        <v>518</v>
      </c>
      <c r="F124" s="709">
        <v>77</v>
      </c>
      <c r="G124" s="708" t="s">
        <v>646</v>
      </c>
      <c r="H124" s="709">
        <v>265</v>
      </c>
      <c r="I124" s="706"/>
      <c r="J124" s="709">
        <v>106</v>
      </c>
      <c r="K124" s="709">
        <v>53</v>
      </c>
      <c r="L124" s="709">
        <v>106</v>
      </c>
      <c r="M124" s="709">
        <v>0</v>
      </c>
      <c r="N124" s="709">
        <v>0</v>
      </c>
      <c r="O124" s="709"/>
      <c r="P124" s="709"/>
      <c r="Q124" s="709"/>
    </row>
    <row r="125" spans="1:17" ht="14" customHeight="1">
      <c r="A125" s="706"/>
      <c r="B125" s="707">
        <v>18</v>
      </c>
      <c r="C125" s="708" t="s">
        <v>698</v>
      </c>
      <c r="D125" s="709"/>
      <c r="E125" s="709" t="s">
        <v>668</v>
      </c>
      <c r="F125" s="709">
        <v>1601</v>
      </c>
      <c r="G125" s="708" t="s">
        <v>689</v>
      </c>
      <c r="H125" s="709">
        <v>242</v>
      </c>
      <c r="I125" s="706"/>
      <c r="J125" s="709">
        <v>120</v>
      </c>
      <c r="K125" s="709">
        <v>98</v>
      </c>
      <c r="L125" s="709">
        <v>24</v>
      </c>
      <c r="M125" s="709">
        <v>0</v>
      </c>
      <c r="N125" s="709">
        <v>0</v>
      </c>
      <c r="O125" s="709"/>
      <c r="P125" s="709"/>
      <c r="Q125" s="709"/>
    </row>
    <row r="126" spans="1:17" ht="14" customHeight="1">
      <c r="A126" s="706"/>
      <c r="B126" s="707">
        <v>19</v>
      </c>
      <c r="C126" s="708" t="s">
        <v>687</v>
      </c>
      <c r="D126" s="709"/>
      <c r="E126" s="709" t="s">
        <v>518</v>
      </c>
      <c r="F126" s="709">
        <v>77</v>
      </c>
      <c r="G126" s="708" t="s">
        <v>646</v>
      </c>
      <c r="H126" s="709" t="s">
        <v>727</v>
      </c>
      <c r="I126" s="706"/>
      <c r="J126" s="709">
        <v>65</v>
      </c>
      <c r="K126" s="709">
        <v>0</v>
      </c>
      <c r="L126" s="709">
        <v>0</v>
      </c>
      <c r="M126" s="709">
        <v>0</v>
      </c>
      <c r="N126" s="709">
        <v>0</v>
      </c>
      <c r="O126" s="709"/>
      <c r="P126" s="709"/>
      <c r="Q126" s="709"/>
    </row>
    <row r="129" spans="1:17" ht="18" customHeight="1" thickBot="1">
      <c r="A129" s="703"/>
      <c r="B129" s="703" t="s">
        <v>728</v>
      </c>
    </row>
    <row r="130" spans="1:17" ht="14" customHeight="1" thickBot="1">
      <c r="A130" s="704"/>
      <c r="B130" s="705" t="s">
        <v>0</v>
      </c>
      <c r="C130" s="705" t="s">
        <v>77</v>
      </c>
      <c r="D130" s="705" t="s">
        <v>619</v>
      </c>
      <c r="E130" s="705" t="s">
        <v>35</v>
      </c>
      <c r="F130" s="705" t="s">
        <v>3</v>
      </c>
      <c r="G130" s="705" t="s">
        <v>4</v>
      </c>
      <c r="H130" s="705" t="s">
        <v>620</v>
      </c>
      <c r="I130" s="704"/>
      <c r="J130" s="705" t="s">
        <v>621</v>
      </c>
      <c r="K130" s="705" t="s">
        <v>622</v>
      </c>
      <c r="L130" s="705" t="s">
        <v>623</v>
      </c>
      <c r="M130" s="705" t="s">
        <v>624</v>
      </c>
      <c r="N130" s="705" t="s">
        <v>625</v>
      </c>
      <c r="O130" s="705" t="s">
        <v>628</v>
      </c>
      <c r="P130" s="705" t="s">
        <v>629</v>
      </c>
      <c r="Q130" s="705" t="s">
        <v>630</v>
      </c>
    </row>
    <row r="131" spans="1:17" ht="14" customHeight="1">
      <c r="A131" s="706"/>
      <c r="B131" s="707">
        <v>1</v>
      </c>
      <c r="C131" s="708" t="s">
        <v>666</v>
      </c>
      <c r="D131" s="709"/>
      <c r="E131" s="709" t="s">
        <v>518</v>
      </c>
      <c r="F131" s="709">
        <v>48</v>
      </c>
      <c r="G131" s="708" t="s">
        <v>648</v>
      </c>
      <c r="H131" s="709">
        <v>767</v>
      </c>
      <c r="I131" s="706"/>
      <c r="J131" s="709">
        <v>120</v>
      </c>
      <c r="K131" s="709">
        <v>120</v>
      </c>
      <c r="L131" s="709">
        <v>120</v>
      </c>
      <c r="M131" s="709">
        <v>120</v>
      </c>
      <c r="N131" s="709">
        <v>120</v>
      </c>
      <c r="O131" s="709">
        <v>167</v>
      </c>
      <c r="P131" s="709"/>
      <c r="Q131" s="709"/>
    </row>
    <row r="132" spans="1:17" ht="14" customHeight="1">
      <c r="A132" s="706"/>
      <c r="B132" s="707">
        <v>2</v>
      </c>
      <c r="C132" s="708" t="s">
        <v>643</v>
      </c>
      <c r="D132" s="709"/>
      <c r="E132" s="709" t="s">
        <v>636</v>
      </c>
      <c r="F132" s="709">
        <v>137</v>
      </c>
      <c r="G132" s="708" t="s">
        <v>637</v>
      </c>
      <c r="H132" s="709">
        <v>724</v>
      </c>
      <c r="I132" s="706"/>
      <c r="J132" s="709">
        <v>120</v>
      </c>
      <c r="K132" s="709">
        <v>120</v>
      </c>
      <c r="L132" s="709">
        <v>120</v>
      </c>
      <c r="M132" s="709">
        <v>120</v>
      </c>
      <c r="N132" s="709">
        <v>120</v>
      </c>
      <c r="O132" s="709">
        <v>124</v>
      </c>
      <c r="P132" s="709"/>
      <c r="Q132" s="709"/>
    </row>
    <row r="133" spans="1:17" ht="14" customHeight="1">
      <c r="A133" s="706"/>
      <c r="B133" s="707">
        <v>3</v>
      </c>
      <c r="C133" s="708" t="s">
        <v>651</v>
      </c>
      <c r="D133" s="709"/>
      <c r="E133" s="709" t="s">
        <v>525</v>
      </c>
      <c r="F133" s="709">
        <v>90</v>
      </c>
      <c r="G133" s="708" t="s">
        <v>652</v>
      </c>
      <c r="H133" s="709">
        <v>583</v>
      </c>
      <c r="I133" s="706"/>
      <c r="J133" s="709">
        <v>120</v>
      </c>
      <c r="K133" s="709">
        <v>120</v>
      </c>
      <c r="L133" s="709">
        <v>120</v>
      </c>
      <c r="M133" s="709">
        <v>103</v>
      </c>
      <c r="N133" s="709">
        <v>120</v>
      </c>
      <c r="O133" s="709"/>
      <c r="P133" s="709"/>
      <c r="Q133" s="709"/>
    </row>
    <row r="134" spans="1:17" ht="14" customHeight="1">
      <c r="A134" s="706"/>
      <c r="B134" s="707">
        <v>4</v>
      </c>
      <c r="C134" s="708" t="s">
        <v>662</v>
      </c>
      <c r="D134" s="709"/>
      <c r="E134" s="709" t="s">
        <v>525</v>
      </c>
      <c r="F134" s="709">
        <v>90</v>
      </c>
      <c r="G134" s="708" t="s">
        <v>652</v>
      </c>
      <c r="H134" s="709">
        <v>571</v>
      </c>
      <c r="I134" s="706"/>
      <c r="J134" s="709">
        <v>120</v>
      </c>
      <c r="K134" s="709">
        <v>120</v>
      </c>
      <c r="L134" s="709">
        <v>120</v>
      </c>
      <c r="M134" s="709">
        <v>91</v>
      </c>
      <c r="N134" s="709">
        <v>120</v>
      </c>
      <c r="O134" s="709"/>
      <c r="P134" s="709"/>
      <c r="Q134" s="709"/>
    </row>
    <row r="135" spans="1:17" ht="14" customHeight="1">
      <c r="A135" s="706"/>
      <c r="B135" s="707">
        <v>5</v>
      </c>
      <c r="C135" s="708" t="s">
        <v>729</v>
      </c>
      <c r="D135" s="709" t="s">
        <v>70</v>
      </c>
      <c r="E135" s="709" t="s">
        <v>449</v>
      </c>
      <c r="F135" s="709">
        <v>698</v>
      </c>
      <c r="G135" s="708" t="s">
        <v>640</v>
      </c>
      <c r="H135" s="709">
        <v>537</v>
      </c>
      <c r="I135" s="706"/>
      <c r="J135" s="709">
        <v>120</v>
      </c>
      <c r="K135" s="709">
        <v>57</v>
      </c>
      <c r="L135" s="709">
        <v>120</v>
      </c>
      <c r="M135" s="709">
        <v>120</v>
      </c>
      <c r="N135" s="709">
        <v>120</v>
      </c>
      <c r="O135" s="709"/>
      <c r="P135" s="709"/>
      <c r="Q135" s="709"/>
    </row>
    <row r="136" spans="1:17" ht="14" customHeight="1">
      <c r="A136" s="706"/>
      <c r="B136" s="707">
        <v>6</v>
      </c>
      <c r="C136" s="708" t="s">
        <v>673</v>
      </c>
      <c r="D136" s="709"/>
      <c r="E136" s="709" t="s">
        <v>525</v>
      </c>
      <c r="F136" s="709">
        <v>90</v>
      </c>
      <c r="G136" s="708" t="s">
        <v>652</v>
      </c>
      <c r="H136" s="709">
        <v>516</v>
      </c>
      <c r="I136" s="706"/>
      <c r="J136" s="709">
        <v>108</v>
      </c>
      <c r="K136" s="709">
        <v>120</v>
      </c>
      <c r="L136" s="709">
        <v>48</v>
      </c>
      <c r="M136" s="709">
        <v>120</v>
      </c>
      <c r="N136" s="709">
        <v>120</v>
      </c>
      <c r="O136" s="709"/>
      <c r="P136" s="709"/>
      <c r="Q136" s="709"/>
    </row>
    <row r="137" spans="1:17" ht="14" customHeight="1">
      <c r="A137" s="706"/>
      <c r="B137" s="707">
        <v>7</v>
      </c>
      <c r="C137" s="708" t="s">
        <v>730</v>
      </c>
      <c r="D137" s="709"/>
      <c r="E137" s="709" t="s">
        <v>449</v>
      </c>
      <c r="F137" s="709">
        <v>698</v>
      </c>
      <c r="G137" s="708" t="s">
        <v>640</v>
      </c>
      <c r="H137" s="709">
        <v>503</v>
      </c>
      <c r="I137" s="706"/>
      <c r="J137" s="709">
        <v>76</v>
      </c>
      <c r="K137" s="709">
        <v>67</v>
      </c>
      <c r="L137" s="709">
        <v>120</v>
      </c>
      <c r="M137" s="709">
        <v>120</v>
      </c>
      <c r="N137" s="709">
        <v>120</v>
      </c>
      <c r="O137" s="709"/>
      <c r="P137" s="709"/>
      <c r="Q137" s="709"/>
    </row>
    <row r="138" spans="1:17" ht="14" customHeight="1">
      <c r="A138" s="706"/>
      <c r="B138" s="707">
        <v>8</v>
      </c>
      <c r="C138" s="708" t="s">
        <v>731</v>
      </c>
      <c r="D138" s="709"/>
      <c r="E138" s="709" t="s">
        <v>518</v>
      </c>
      <c r="F138" s="709">
        <v>73</v>
      </c>
      <c r="G138" s="708" t="s">
        <v>732</v>
      </c>
      <c r="H138" s="709">
        <v>474</v>
      </c>
      <c r="I138" s="706"/>
      <c r="J138" s="709">
        <v>120</v>
      </c>
      <c r="K138" s="709">
        <v>71</v>
      </c>
      <c r="L138" s="709">
        <v>43</v>
      </c>
      <c r="M138" s="709">
        <v>120</v>
      </c>
      <c r="N138" s="709">
        <v>120</v>
      </c>
      <c r="O138" s="709"/>
      <c r="P138" s="709"/>
      <c r="Q138" s="709"/>
    </row>
    <row r="139" spans="1:17" ht="14" customHeight="1">
      <c r="A139" s="706"/>
      <c r="B139" s="707">
        <v>9</v>
      </c>
      <c r="C139" s="708" t="s">
        <v>733</v>
      </c>
      <c r="D139" s="709"/>
      <c r="E139" s="709" t="s">
        <v>449</v>
      </c>
      <c r="F139" s="709">
        <v>698</v>
      </c>
      <c r="G139" s="708" t="s">
        <v>640</v>
      </c>
      <c r="H139" s="709">
        <v>424</v>
      </c>
      <c r="I139" s="706"/>
      <c r="J139" s="709">
        <v>120</v>
      </c>
      <c r="K139" s="709">
        <v>47</v>
      </c>
      <c r="L139" s="709">
        <v>81</v>
      </c>
      <c r="M139" s="709">
        <v>56</v>
      </c>
      <c r="N139" s="709">
        <v>120</v>
      </c>
      <c r="O139" s="709"/>
      <c r="P139" s="709"/>
      <c r="Q139" s="709"/>
    </row>
    <row r="140" spans="1:17" ht="14" customHeight="1">
      <c r="A140" s="706"/>
      <c r="B140" s="707">
        <v>10</v>
      </c>
      <c r="C140" s="708" t="s">
        <v>677</v>
      </c>
      <c r="D140" s="709"/>
      <c r="E140" s="709" t="s">
        <v>449</v>
      </c>
      <c r="F140" s="709">
        <v>698</v>
      </c>
      <c r="G140" s="708" t="s">
        <v>640</v>
      </c>
      <c r="H140" s="709">
        <v>416</v>
      </c>
      <c r="I140" s="706"/>
      <c r="J140" s="709">
        <v>103</v>
      </c>
      <c r="K140" s="709">
        <v>93</v>
      </c>
      <c r="L140" s="709">
        <v>61</v>
      </c>
      <c r="M140" s="709">
        <v>87</v>
      </c>
      <c r="N140" s="709">
        <v>72</v>
      </c>
      <c r="O140" s="709"/>
      <c r="P140" s="709"/>
      <c r="Q140" s="709"/>
    </row>
    <row r="143" spans="1:17" ht="18" customHeight="1" thickBot="1">
      <c r="A143" s="703"/>
      <c r="B143" s="703" t="s">
        <v>734</v>
      </c>
    </row>
    <row r="144" spans="1:17" ht="14" customHeight="1" thickBot="1">
      <c r="A144" s="704"/>
      <c r="B144" s="705" t="s">
        <v>0</v>
      </c>
      <c r="C144" s="705" t="s">
        <v>77</v>
      </c>
      <c r="D144" s="705" t="s">
        <v>619</v>
      </c>
      <c r="E144" s="705" t="s">
        <v>35</v>
      </c>
      <c r="F144" s="705" t="s">
        <v>3</v>
      </c>
      <c r="G144" s="705" t="s">
        <v>4</v>
      </c>
      <c r="H144" s="705" t="s">
        <v>620</v>
      </c>
      <c r="I144" s="704"/>
      <c r="J144" s="705" t="s">
        <v>621</v>
      </c>
      <c r="K144" s="705" t="s">
        <v>622</v>
      </c>
      <c r="L144" s="705" t="s">
        <v>623</v>
      </c>
      <c r="M144" s="705" t="s">
        <v>624</v>
      </c>
      <c r="N144" s="705" t="s">
        <v>625</v>
      </c>
      <c r="O144" s="705" t="s">
        <v>628</v>
      </c>
      <c r="P144" s="705" t="s">
        <v>629</v>
      </c>
      <c r="Q144" s="705" t="s">
        <v>630</v>
      </c>
    </row>
    <row r="145" spans="1:19" ht="14" customHeight="1">
      <c r="A145" s="706"/>
      <c r="B145" s="707">
        <v>1</v>
      </c>
      <c r="C145" s="708" t="s">
        <v>641</v>
      </c>
      <c r="D145" s="709"/>
      <c r="E145" s="709" t="s">
        <v>525</v>
      </c>
      <c r="F145" s="709">
        <v>243</v>
      </c>
      <c r="G145" s="708" t="s">
        <v>642</v>
      </c>
      <c r="H145" s="709">
        <v>576</v>
      </c>
      <c r="I145" s="706"/>
      <c r="J145" s="709">
        <v>120</v>
      </c>
      <c r="K145" s="709">
        <v>106</v>
      </c>
      <c r="L145" s="709">
        <v>120</v>
      </c>
      <c r="M145" s="709">
        <v>120</v>
      </c>
      <c r="N145" s="709">
        <v>110</v>
      </c>
      <c r="O145" s="709"/>
      <c r="P145" s="709"/>
      <c r="Q145" s="709"/>
    </row>
    <row r="146" spans="1:19" ht="14" customHeight="1">
      <c r="A146" s="706"/>
      <c r="B146" s="707">
        <v>2</v>
      </c>
      <c r="C146" s="708" t="s">
        <v>735</v>
      </c>
      <c r="D146" s="709"/>
      <c r="E146" s="709" t="s">
        <v>525</v>
      </c>
      <c r="F146" s="709">
        <v>90</v>
      </c>
      <c r="G146" s="708" t="s">
        <v>652</v>
      </c>
      <c r="H146" s="709">
        <v>502</v>
      </c>
      <c r="I146" s="706"/>
      <c r="J146" s="709">
        <v>69</v>
      </c>
      <c r="K146" s="709">
        <v>120</v>
      </c>
      <c r="L146" s="709">
        <v>120</v>
      </c>
      <c r="M146" s="709">
        <v>120</v>
      </c>
      <c r="N146" s="709">
        <v>73</v>
      </c>
      <c r="O146" s="709"/>
      <c r="P146" s="709"/>
      <c r="Q146" s="709"/>
    </row>
    <row r="147" spans="1:19" ht="14" customHeight="1">
      <c r="A147" s="706"/>
      <c r="B147" s="707">
        <v>3</v>
      </c>
      <c r="C147" s="708" t="s">
        <v>736</v>
      </c>
      <c r="D147" s="709" t="s">
        <v>70</v>
      </c>
      <c r="E147" s="709" t="s">
        <v>525</v>
      </c>
      <c r="F147" s="709">
        <v>243</v>
      </c>
      <c r="G147" s="708" t="s">
        <v>642</v>
      </c>
      <c r="H147" s="709">
        <v>320</v>
      </c>
      <c r="I147" s="706"/>
      <c r="J147" s="709">
        <v>91</v>
      </c>
      <c r="K147" s="709">
        <v>119</v>
      </c>
      <c r="L147" s="709">
        <v>85</v>
      </c>
      <c r="M147" s="709">
        <v>4</v>
      </c>
      <c r="N147" s="709">
        <v>21</v>
      </c>
      <c r="O147" s="709"/>
      <c r="P147" s="709"/>
      <c r="Q147" s="709"/>
    </row>
    <row r="148" spans="1:19" ht="14" customHeight="1">
      <c r="A148" s="706"/>
      <c r="B148" s="707">
        <v>4</v>
      </c>
      <c r="C148" s="708" t="s">
        <v>671</v>
      </c>
      <c r="D148" s="709"/>
      <c r="E148" s="709" t="s">
        <v>525</v>
      </c>
      <c r="F148" s="709">
        <v>243</v>
      </c>
      <c r="G148" s="708" t="s">
        <v>642</v>
      </c>
      <c r="H148" s="709">
        <v>282</v>
      </c>
      <c r="I148" s="706"/>
      <c r="J148" s="709">
        <v>85</v>
      </c>
      <c r="K148" s="709">
        <v>28</v>
      </c>
      <c r="L148" s="709">
        <v>70</v>
      </c>
      <c r="M148" s="709">
        <v>35</v>
      </c>
      <c r="N148" s="709">
        <v>64</v>
      </c>
      <c r="O148" s="709"/>
      <c r="P148" s="709"/>
      <c r="Q148" s="709"/>
    </row>
    <row r="149" spans="1:19" ht="14" customHeight="1">
      <c r="A149" s="706"/>
      <c r="B149" s="707">
        <v>5</v>
      </c>
      <c r="C149" s="708" t="s">
        <v>698</v>
      </c>
      <c r="D149" s="709"/>
      <c r="E149" s="709" t="s">
        <v>668</v>
      </c>
      <c r="F149" s="709">
        <v>1601</v>
      </c>
      <c r="G149" s="708" t="s">
        <v>689</v>
      </c>
      <c r="H149" s="709">
        <v>181</v>
      </c>
      <c r="I149" s="706"/>
      <c r="J149" s="709">
        <v>14</v>
      </c>
      <c r="K149" s="709">
        <v>3</v>
      </c>
      <c r="L149" s="709">
        <v>32</v>
      </c>
      <c r="M149" s="709">
        <v>56</v>
      </c>
      <c r="N149" s="709">
        <v>76</v>
      </c>
      <c r="O149" s="709"/>
      <c r="P149" s="709"/>
      <c r="Q149" s="709"/>
    </row>
    <row r="152" spans="1:19" ht="18" customHeight="1" thickBot="1">
      <c r="A152" s="703"/>
      <c r="B152" s="703" t="s">
        <v>737</v>
      </c>
    </row>
    <row r="153" spans="1:19" ht="14" customHeight="1" thickBot="1">
      <c r="A153" s="704"/>
      <c r="B153" s="705" t="s">
        <v>0</v>
      </c>
      <c r="C153" s="705" t="s">
        <v>77</v>
      </c>
      <c r="D153" s="705" t="s">
        <v>619</v>
      </c>
      <c r="E153" s="705" t="s">
        <v>35</v>
      </c>
      <c r="F153" s="705" t="s">
        <v>3</v>
      </c>
      <c r="G153" s="705" t="s">
        <v>4</v>
      </c>
      <c r="H153" s="705" t="s">
        <v>620</v>
      </c>
      <c r="I153" s="704"/>
      <c r="J153" s="705" t="s">
        <v>621</v>
      </c>
      <c r="K153" s="705" t="s">
        <v>622</v>
      </c>
      <c r="L153" s="705" t="s">
        <v>623</v>
      </c>
      <c r="M153" s="705" t="s">
        <v>624</v>
      </c>
      <c r="N153" s="705" t="s">
        <v>625</v>
      </c>
      <c r="O153" s="705" t="s">
        <v>626</v>
      </c>
      <c r="P153" s="705" t="s">
        <v>627</v>
      </c>
      <c r="Q153" s="705" t="s">
        <v>628</v>
      </c>
      <c r="R153" s="705" t="s">
        <v>629</v>
      </c>
      <c r="S153" s="705" t="s">
        <v>630</v>
      </c>
    </row>
    <row r="154" spans="1:19" ht="14" customHeight="1">
      <c r="A154" s="706"/>
      <c r="B154" s="707">
        <v>1</v>
      </c>
      <c r="C154" s="708" t="s">
        <v>685</v>
      </c>
      <c r="D154" s="709"/>
      <c r="E154" s="709" t="s">
        <v>452</v>
      </c>
      <c r="F154" s="709">
        <v>612</v>
      </c>
      <c r="G154" s="708" t="s">
        <v>632</v>
      </c>
      <c r="H154" s="709">
        <v>1380</v>
      </c>
      <c r="I154" s="706"/>
      <c r="J154" s="709">
        <v>240</v>
      </c>
      <c r="K154" s="709">
        <v>240</v>
      </c>
      <c r="L154" s="709">
        <v>180</v>
      </c>
      <c r="M154" s="709">
        <v>180</v>
      </c>
      <c r="N154" s="709">
        <v>180</v>
      </c>
      <c r="O154" s="709">
        <v>180</v>
      </c>
      <c r="P154" s="709">
        <v>180</v>
      </c>
      <c r="Q154" s="709"/>
      <c r="R154" s="709"/>
      <c r="S154" s="709"/>
    </row>
    <row r="155" spans="1:19" ht="14" customHeight="1">
      <c r="A155" s="706"/>
      <c r="B155" s="707">
        <v>2</v>
      </c>
      <c r="C155" s="708" t="s">
        <v>690</v>
      </c>
      <c r="D155" s="709"/>
      <c r="E155" s="709" t="s">
        <v>518</v>
      </c>
      <c r="F155" s="709">
        <v>257</v>
      </c>
      <c r="G155" s="708" t="s">
        <v>654</v>
      </c>
      <c r="H155" s="709">
        <v>1377</v>
      </c>
      <c r="I155" s="706"/>
      <c r="J155" s="709">
        <v>240</v>
      </c>
      <c r="K155" s="709">
        <v>240</v>
      </c>
      <c r="L155" s="709">
        <v>180</v>
      </c>
      <c r="M155" s="709">
        <v>177</v>
      </c>
      <c r="N155" s="709">
        <v>180</v>
      </c>
      <c r="O155" s="709">
        <v>180</v>
      </c>
      <c r="P155" s="709">
        <v>180</v>
      </c>
      <c r="Q155" s="709"/>
      <c r="R155" s="709"/>
      <c r="S155" s="709"/>
    </row>
    <row r="156" spans="1:19" ht="14" customHeight="1">
      <c r="A156" s="706"/>
      <c r="B156" s="707">
        <v>3</v>
      </c>
      <c r="C156" s="708" t="s">
        <v>708</v>
      </c>
      <c r="D156" s="709"/>
      <c r="E156" s="709" t="s">
        <v>518</v>
      </c>
      <c r="F156" s="709">
        <v>257</v>
      </c>
      <c r="G156" s="708" t="s">
        <v>654</v>
      </c>
      <c r="H156" s="709">
        <v>1193</v>
      </c>
      <c r="I156" s="706"/>
      <c r="J156" s="709">
        <v>133</v>
      </c>
      <c r="K156" s="709">
        <v>240</v>
      </c>
      <c r="L156" s="709">
        <v>180</v>
      </c>
      <c r="M156" s="709">
        <v>100</v>
      </c>
      <c r="N156" s="709">
        <v>180</v>
      </c>
      <c r="O156" s="709">
        <v>180</v>
      </c>
      <c r="P156" s="709">
        <v>180</v>
      </c>
      <c r="Q156" s="709"/>
      <c r="R156" s="709"/>
      <c r="S156" s="709"/>
    </row>
    <row r="160" spans="1:19" ht="18" customHeight="1" thickBot="1">
      <c r="A160" s="703"/>
      <c r="B160" s="703" t="s">
        <v>738</v>
      </c>
    </row>
    <row r="161" spans="1:17" ht="14" customHeight="1" thickBot="1">
      <c r="A161" s="704"/>
      <c r="B161" s="705" t="s">
        <v>0</v>
      </c>
      <c r="C161" s="705" t="s">
        <v>77</v>
      </c>
      <c r="D161" s="705" t="s">
        <v>619</v>
      </c>
      <c r="E161" s="705" t="s">
        <v>35</v>
      </c>
      <c r="F161" s="705" t="s">
        <v>3</v>
      </c>
      <c r="G161" s="705" t="s">
        <v>4</v>
      </c>
      <c r="H161" s="705" t="s">
        <v>620</v>
      </c>
      <c r="I161" s="704"/>
      <c r="J161" s="705" t="s">
        <v>621</v>
      </c>
      <c r="K161" s="705" t="s">
        <v>622</v>
      </c>
      <c r="L161" s="705" t="s">
        <v>623</v>
      </c>
      <c r="M161" s="705" t="s">
        <v>624</v>
      </c>
      <c r="N161" s="705" t="s">
        <v>625</v>
      </c>
      <c r="O161" s="705" t="s">
        <v>628</v>
      </c>
      <c r="P161" s="705" t="s">
        <v>629</v>
      </c>
      <c r="Q161" s="705" t="s">
        <v>630</v>
      </c>
    </row>
    <row r="162" spans="1:17" ht="14" customHeight="1">
      <c r="A162" s="706"/>
      <c r="B162" s="707">
        <v>1</v>
      </c>
      <c r="C162" s="708" t="s">
        <v>729</v>
      </c>
      <c r="D162" s="709" t="s">
        <v>70</v>
      </c>
      <c r="E162" s="709" t="s">
        <v>449</v>
      </c>
      <c r="F162" s="709">
        <v>698</v>
      </c>
      <c r="G162" s="708" t="s">
        <v>640</v>
      </c>
      <c r="H162" s="709">
        <v>480</v>
      </c>
      <c r="I162" s="706"/>
      <c r="J162" s="709">
        <v>120</v>
      </c>
      <c r="K162" s="709">
        <v>120</v>
      </c>
      <c r="L162" s="709">
        <v>120</v>
      </c>
      <c r="M162" s="709">
        <v>120</v>
      </c>
      <c r="N162" s="709"/>
      <c r="O162" s="709"/>
      <c r="P162" s="709"/>
      <c r="Q162" s="709"/>
    </row>
    <row r="163" spans="1:17" ht="14" customHeight="1">
      <c r="A163" s="706"/>
      <c r="B163" s="707">
        <v>2</v>
      </c>
      <c r="C163" s="708" t="s">
        <v>736</v>
      </c>
      <c r="D163" s="709" t="s">
        <v>70</v>
      </c>
      <c r="E163" s="709" t="s">
        <v>525</v>
      </c>
      <c r="F163" s="709">
        <v>243</v>
      </c>
      <c r="G163" s="708" t="s">
        <v>642</v>
      </c>
      <c r="H163" s="709">
        <v>445</v>
      </c>
      <c r="I163" s="706"/>
      <c r="J163" s="709">
        <v>120</v>
      </c>
      <c r="K163" s="709">
        <v>119</v>
      </c>
      <c r="L163" s="709">
        <v>88</v>
      </c>
      <c r="M163" s="709">
        <v>118</v>
      </c>
      <c r="N163" s="709"/>
      <c r="O163" s="709"/>
      <c r="P163" s="709"/>
      <c r="Q163" s="709"/>
    </row>
    <row r="164" spans="1:17" ht="14" customHeight="1">
      <c r="A164" s="706"/>
      <c r="B164" s="707">
        <v>3</v>
      </c>
      <c r="C164" s="708" t="s">
        <v>739</v>
      </c>
      <c r="D164" s="709" t="s">
        <v>70</v>
      </c>
      <c r="E164" s="709" t="s">
        <v>452</v>
      </c>
      <c r="F164" s="709">
        <v>612</v>
      </c>
      <c r="G164" s="708" t="s">
        <v>632</v>
      </c>
      <c r="H164" s="709">
        <f>SUM(J164:M164)</f>
        <v>356</v>
      </c>
      <c r="I164" s="706"/>
      <c r="J164" s="709">
        <v>116</v>
      </c>
      <c r="K164" s="709">
        <v>120</v>
      </c>
      <c r="L164" s="709">
        <v>120</v>
      </c>
      <c r="M164" s="709">
        <v>0</v>
      </c>
      <c r="N164" s="709"/>
      <c r="O164" s="709">
        <v>180</v>
      </c>
      <c r="P164" s="709">
        <v>136</v>
      </c>
      <c r="Q164" s="709"/>
    </row>
    <row r="165" spans="1:17" ht="14" customHeight="1">
      <c r="A165" s="706"/>
      <c r="B165" s="707">
        <v>4</v>
      </c>
      <c r="C165" s="708" t="s">
        <v>675</v>
      </c>
      <c r="D165" s="709" t="s">
        <v>70</v>
      </c>
      <c r="E165" s="709" t="s">
        <v>449</v>
      </c>
      <c r="F165" s="709">
        <v>698</v>
      </c>
      <c r="G165" s="708" t="s">
        <v>640</v>
      </c>
      <c r="H165" s="709">
        <f>SUM(J165:M165)</f>
        <v>356</v>
      </c>
      <c r="I165" s="706"/>
      <c r="J165" s="709">
        <v>79</v>
      </c>
      <c r="K165" s="709">
        <v>101</v>
      </c>
      <c r="L165" s="709">
        <v>56</v>
      </c>
      <c r="M165" s="709">
        <v>120</v>
      </c>
      <c r="N165" s="709"/>
      <c r="O165" s="709">
        <v>180</v>
      </c>
      <c r="P165" s="709">
        <v>109</v>
      </c>
      <c r="Q165" s="709"/>
    </row>
    <row r="166" spans="1:17" ht="14" customHeight="1">
      <c r="A166" s="706"/>
      <c r="B166" s="707">
        <v>5</v>
      </c>
      <c r="C166" s="708" t="s">
        <v>740</v>
      </c>
      <c r="D166" s="709" t="s">
        <v>70</v>
      </c>
      <c r="E166" s="709" t="s">
        <v>636</v>
      </c>
      <c r="F166" s="709">
        <v>137</v>
      </c>
      <c r="G166" s="708" t="s">
        <v>637</v>
      </c>
      <c r="H166" s="709">
        <v>289</v>
      </c>
      <c r="I166" s="706"/>
      <c r="J166" s="709">
        <v>80</v>
      </c>
      <c r="K166" s="709">
        <v>32</v>
      </c>
      <c r="L166" s="709">
        <v>57</v>
      </c>
      <c r="M166" s="709">
        <v>120</v>
      </c>
      <c r="N166" s="709"/>
      <c r="O166" s="709"/>
      <c r="P166" s="709"/>
      <c r="Q166" s="709"/>
    </row>
    <row r="167" spans="1:17" ht="14" customHeight="1">
      <c r="A167" s="706"/>
      <c r="B167" s="707">
        <v>6</v>
      </c>
      <c r="C167" s="708" t="s">
        <v>741</v>
      </c>
      <c r="D167" s="709" t="s">
        <v>70</v>
      </c>
      <c r="E167" s="709" t="s">
        <v>518</v>
      </c>
      <c r="F167" s="709">
        <v>257</v>
      </c>
      <c r="G167" s="708" t="s">
        <v>654</v>
      </c>
      <c r="H167" s="709">
        <v>266</v>
      </c>
      <c r="I167" s="706"/>
      <c r="J167" s="709">
        <v>53</v>
      </c>
      <c r="K167" s="709">
        <v>21</v>
      </c>
      <c r="L167" s="709">
        <v>120</v>
      </c>
      <c r="M167" s="709">
        <v>72</v>
      </c>
      <c r="N167" s="709"/>
      <c r="O167" s="709"/>
      <c r="P167" s="709"/>
      <c r="Q167" s="709"/>
    </row>
    <row r="168" spans="1:17" ht="14" customHeight="1">
      <c r="A168" s="706"/>
      <c r="B168" s="707">
        <v>7</v>
      </c>
      <c r="C168" s="708" t="s">
        <v>742</v>
      </c>
      <c r="D168" s="709" t="s">
        <v>70</v>
      </c>
      <c r="E168" s="709" t="s">
        <v>659</v>
      </c>
      <c r="F168" s="709">
        <v>574</v>
      </c>
      <c r="G168" s="708" t="s">
        <v>660</v>
      </c>
      <c r="H168" s="709">
        <v>178</v>
      </c>
      <c r="I168" s="706"/>
      <c r="J168" s="709">
        <v>24</v>
      </c>
      <c r="K168" s="709">
        <v>4</v>
      </c>
      <c r="L168" s="709">
        <v>30</v>
      </c>
      <c r="M168" s="709">
        <v>120</v>
      </c>
      <c r="N168" s="709"/>
      <c r="O168" s="709"/>
      <c r="P168" s="709"/>
      <c r="Q168" s="709"/>
    </row>
    <row r="171" spans="1:17" ht="18" customHeight="1" thickBot="1">
      <c r="A171" s="703"/>
      <c r="B171" s="703" t="s">
        <v>743</v>
      </c>
    </row>
    <row r="172" spans="1:17" ht="14" customHeight="1" thickBot="1">
      <c r="A172" s="704"/>
      <c r="B172" s="705" t="s">
        <v>0</v>
      </c>
      <c r="C172" s="705" t="s">
        <v>77</v>
      </c>
      <c r="D172" s="705" t="s">
        <v>619</v>
      </c>
      <c r="E172" s="705" t="s">
        <v>35</v>
      </c>
      <c r="F172" s="705" t="s">
        <v>3</v>
      </c>
      <c r="G172" s="705" t="s">
        <v>4</v>
      </c>
      <c r="H172" s="705" t="s">
        <v>620</v>
      </c>
      <c r="I172" s="704"/>
      <c r="J172" s="705" t="s">
        <v>621</v>
      </c>
      <c r="K172" s="705" t="s">
        <v>622</v>
      </c>
      <c r="L172" s="705" t="s">
        <v>623</v>
      </c>
      <c r="M172" s="705" t="s">
        <v>624</v>
      </c>
      <c r="N172" s="705" t="s">
        <v>625</v>
      </c>
      <c r="O172" s="705" t="s">
        <v>628</v>
      </c>
      <c r="P172" s="705" t="s">
        <v>629</v>
      </c>
      <c r="Q172" s="705" t="s">
        <v>630</v>
      </c>
    </row>
    <row r="173" spans="1:17" ht="14" customHeight="1">
      <c r="A173" s="706"/>
      <c r="B173" s="707">
        <v>1</v>
      </c>
      <c r="C173" s="708" t="s">
        <v>735</v>
      </c>
      <c r="D173" s="709"/>
      <c r="E173" s="709" t="s">
        <v>525</v>
      </c>
      <c r="F173" s="709">
        <v>90</v>
      </c>
      <c r="G173" s="708" t="s">
        <v>652</v>
      </c>
      <c r="H173" s="709">
        <v>778</v>
      </c>
      <c r="I173" s="706"/>
      <c r="J173" s="709">
        <v>180</v>
      </c>
      <c r="K173" s="709">
        <v>180</v>
      </c>
      <c r="L173" s="709">
        <v>180</v>
      </c>
      <c r="M173" s="709">
        <v>180</v>
      </c>
      <c r="N173" s="709" t="s">
        <v>744</v>
      </c>
      <c r="O173" s="709"/>
      <c r="P173" s="709"/>
      <c r="Q173" s="709"/>
    </row>
    <row r="174" spans="1:17" ht="14" customHeight="1">
      <c r="A174" s="706"/>
      <c r="B174" s="707">
        <v>2</v>
      </c>
      <c r="C174" s="708" t="s">
        <v>745</v>
      </c>
      <c r="D174" s="709" t="s">
        <v>69</v>
      </c>
      <c r="E174" s="709" t="s">
        <v>518</v>
      </c>
      <c r="F174" s="709">
        <v>73</v>
      </c>
      <c r="G174" s="708" t="s">
        <v>732</v>
      </c>
      <c r="H174" s="709">
        <v>766</v>
      </c>
      <c r="I174" s="706"/>
      <c r="J174" s="709">
        <v>180</v>
      </c>
      <c r="K174" s="709">
        <v>180</v>
      </c>
      <c r="L174" s="709">
        <v>180</v>
      </c>
      <c r="M174" s="709">
        <v>180</v>
      </c>
      <c r="N174" s="709" t="s">
        <v>746</v>
      </c>
      <c r="O174" s="709"/>
      <c r="P174" s="709"/>
      <c r="Q174" s="709"/>
    </row>
    <row r="175" spans="1:17" ht="14" customHeight="1">
      <c r="A175" s="706"/>
      <c r="B175" s="707">
        <v>3</v>
      </c>
      <c r="C175" s="708" t="s">
        <v>747</v>
      </c>
      <c r="D175" s="709" t="s">
        <v>69</v>
      </c>
      <c r="E175" s="709" t="s">
        <v>452</v>
      </c>
      <c r="F175" s="709">
        <v>612</v>
      </c>
      <c r="G175" s="708" t="s">
        <v>632</v>
      </c>
      <c r="H175" s="709">
        <v>763</v>
      </c>
      <c r="I175" s="706"/>
      <c r="J175" s="709">
        <v>180</v>
      </c>
      <c r="K175" s="709">
        <v>180</v>
      </c>
      <c r="L175" s="709">
        <v>180</v>
      </c>
      <c r="M175" s="709">
        <v>50</v>
      </c>
      <c r="N175" s="709">
        <v>173</v>
      </c>
      <c r="O175" s="709"/>
      <c r="P175" s="709"/>
      <c r="Q175" s="709"/>
    </row>
    <row r="176" spans="1:17" ht="14" customHeight="1">
      <c r="A176" s="706"/>
      <c r="B176" s="707">
        <v>4</v>
      </c>
      <c r="C176" s="708" t="s">
        <v>748</v>
      </c>
      <c r="D176" s="709" t="s">
        <v>70</v>
      </c>
      <c r="E176" s="709" t="s">
        <v>518</v>
      </c>
      <c r="F176" s="709">
        <v>257</v>
      </c>
      <c r="G176" s="708" t="s">
        <v>654</v>
      </c>
      <c r="H176" s="709">
        <v>695</v>
      </c>
      <c r="I176" s="706"/>
      <c r="J176" s="709" t="s">
        <v>749</v>
      </c>
      <c r="K176" s="709">
        <v>180</v>
      </c>
      <c r="L176" s="709">
        <v>180</v>
      </c>
      <c r="M176" s="709">
        <v>180</v>
      </c>
      <c r="N176" s="709">
        <v>101</v>
      </c>
      <c r="O176" s="709"/>
      <c r="P176" s="709"/>
      <c r="Q176" s="709"/>
    </row>
    <row r="177" spans="1:17" ht="14" customHeight="1">
      <c r="A177" s="706"/>
      <c r="B177" s="707">
        <v>5</v>
      </c>
      <c r="C177" s="708" t="s">
        <v>750</v>
      </c>
      <c r="D177" s="709"/>
      <c r="E177" s="709" t="s">
        <v>498</v>
      </c>
      <c r="F177" s="709">
        <v>50</v>
      </c>
      <c r="G177" s="708" t="s">
        <v>751</v>
      </c>
      <c r="H177" s="709">
        <v>622</v>
      </c>
      <c r="I177" s="706"/>
      <c r="J177" s="709">
        <v>149</v>
      </c>
      <c r="K177" s="709">
        <v>180</v>
      </c>
      <c r="L177" s="709">
        <v>180</v>
      </c>
      <c r="M177" s="709" t="s">
        <v>752</v>
      </c>
      <c r="N177" s="709" t="s">
        <v>753</v>
      </c>
      <c r="O177" s="709"/>
      <c r="P177" s="709"/>
      <c r="Q177" s="709"/>
    </row>
    <row r="178" spans="1:17" ht="14" customHeight="1">
      <c r="A178" s="706"/>
      <c r="B178" s="707">
        <v>6</v>
      </c>
      <c r="C178" s="708" t="s">
        <v>754</v>
      </c>
      <c r="D178" s="709"/>
      <c r="E178" s="709" t="s">
        <v>518</v>
      </c>
      <c r="F178" s="709">
        <v>73</v>
      </c>
      <c r="G178" s="708" t="s">
        <v>732</v>
      </c>
      <c r="H178" s="709">
        <v>546</v>
      </c>
      <c r="I178" s="706"/>
      <c r="J178" s="709">
        <v>117</v>
      </c>
      <c r="K178" s="709">
        <v>105</v>
      </c>
      <c r="L178" s="709">
        <v>126</v>
      </c>
      <c r="M178" s="709">
        <v>140</v>
      </c>
      <c r="N178" s="709" t="s">
        <v>744</v>
      </c>
      <c r="O178" s="709"/>
      <c r="P178" s="709"/>
      <c r="Q178" s="709"/>
    </row>
    <row r="179" spans="1:17" ht="14" customHeight="1">
      <c r="A179" s="706"/>
      <c r="B179" s="707">
        <v>7</v>
      </c>
      <c r="C179" s="708" t="s">
        <v>677</v>
      </c>
      <c r="D179" s="709"/>
      <c r="E179" s="709" t="s">
        <v>449</v>
      </c>
      <c r="F179" s="709">
        <v>698</v>
      </c>
      <c r="G179" s="708" t="s">
        <v>640</v>
      </c>
      <c r="H179" s="709">
        <v>521</v>
      </c>
      <c r="I179" s="706"/>
      <c r="J179" s="709" t="s">
        <v>755</v>
      </c>
      <c r="K179" s="709">
        <v>180</v>
      </c>
      <c r="L179" s="709" t="s">
        <v>755</v>
      </c>
      <c r="M179" s="709">
        <v>180</v>
      </c>
      <c r="N179" s="709" t="s">
        <v>756</v>
      </c>
      <c r="O179" s="709"/>
      <c r="P179" s="709"/>
      <c r="Q179" s="709"/>
    </row>
    <row r="180" spans="1:17" ht="14" customHeight="1">
      <c r="A180" s="706"/>
      <c r="B180" s="707">
        <v>8</v>
      </c>
      <c r="C180" s="708" t="s">
        <v>731</v>
      </c>
      <c r="D180" s="709"/>
      <c r="E180" s="709" t="s">
        <v>518</v>
      </c>
      <c r="F180" s="709">
        <v>73</v>
      </c>
      <c r="G180" s="708" t="s">
        <v>732</v>
      </c>
      <c r="H180" s="709">
        <v>519</v>
      </c>
      <c r="I180" s="706"/>
      <c r="J180" s="709" t="s">
        <v>752</v>
      </c>
      <c r="K180" s="709">
        <v>180</v>
      </c>
      <c r="L180" s="709">
        <v>180</v>
      </c>
      <c r="M180" s="709" t="s">
        <v>757</v>
      </c>
      <c r="N180" s="709" t="s">
        <v>749</v>
      </c>
      <c r="O180" s="709"/>
      <c r="P180" s="709"/>
      <c r="Q180" s="709"/>
    </row>
    <row r="181" spans="1:17" ht="14" customHeight="1">
      <c r="A181" s="706"/>
      <c r="B181" s="707">
        <v>9</v>
      </c>
      <c r="C181" s="708" t="s">
        <v>758</v>
      </c>
      <c r="D181" s="709"/>
      <c r="E181" s="709" t="s">
        <v>449</v>
      </c>
      <c r="F181" s="709">
        <v>698</v>
      </c>
      <c r="G181" s="708" t="s">
        <v>640</v>
      </c>
      <c r="H181" s="709">
        <v>463</v>
      </c>
      <c r="I181" s="706"/>
      <c r="J181" s="709">
        <v>178</v>
      </c>
      <c r="K181" s="709">
        <v>180</v>
      </c>
      <c r="L181" s="709" t="s">
        <v>759</v>
      </c>
      <c r="M181" s="709" t="s">
        <v>760</v>
      </c>
      <c r="N181" s="709" t="s">
        <v>761</v>
      </c>
      <c r="O181" s="709"/>
      <c r="P181" s="709"/>
      <c r="Q181" s="709"/>
    </row>
    <row r="182" spans="1:17" ht="14" customHeight="1">
      <c r="A182" s="706"/>
      <c r="B182" s="707">
        <v>10</v>
      </c>
      <c r="C182" s="708" t="s">
        <v>762</v>
      </c>
      <c r="D182" s="709"/>
      <c r="E182" s="709" t="s">
        <v>659</v>
      </c>
      <c r="F182" s="709">
        <v>574</v>
      </c>
      <c r="G182" s="708" t="s">
        <v>660</v>
      </c>
      <c r="H182" s="709">
        <v>452</v>
      </c>
      <c r="I182" s="706"/>
      <c r="J182" s="709" t="s">
        <v>763</v>
      </c>
      <c r="K182" s="709" t="s">
        <v>764</v>
      </c>
      <c r="L182" s="709">
        <v>142</v>
      </c>
      <c r="M182" s="709">
        <v>180</v>
      </c>
      <c r="N182" s="709" t="s">
        <v>765</v>
      </c>
      <c r="O182" s="709"/>
      <c r="P182" s="709"/>
      <c r="Q182" s="709"/>
    </row>
    <row r="183" spans="1:17" ht="14" customHeight="1">
      <c r="A183" s="706"/>
      <c r="B183" s="707">
        <v>11</v>
      </c>
      <c r="C183" s="708" t="s">
        <v>766</v>
      </c>
      <c r="D183" s="709"/>
      <c r="E183" s="709" t="s">
        <v>659</v>
      </c>
      <c r="F183" s="709">
        <v>574</v>
      </c>
      <c r="G183" s="708" t="s">
        <v>660</v>
      </c>
      <c r="H183" s="709">
        <v>424</v>
      </c>
      <c r="I183" s="706"/>
      <c r="J183" s="709" t="s">
        <v>767</v>
      </c>
      <c r="K183" s="709" t="s">
        <v>768</v>
      </c>
      <c r="L183" s="709" t="s">
        <v>769</v>
      </c>
      <c r="M183" s="709" t="s">
        <v>770</v>
      </c>
      <c r="N183" s="709">
        <v>180</v>
      </c>
      <c r="O183" s="709"/>
      <c r="P183" s="709"/>
      <c r="Q183" s="709"/>
    </row>
    <row r="184" spans="1:17" ht="14" customHeight="1">
      <c r="A184" s="706"/>
      <c r="B184" s="707">
        <v>12</v>
      </c>
      <c r="C184" s="708" t="s">
        <v>730</v>
      </c>
      <c r="D184" s="709"/>
      <c r="E184" s="709" t="s">
        <v>449</v>
      </c>
      <c r="F184" s="709">
        <v>698</v>
      </c>
      <c r="G184" s="708" t="s">
        <v>640</v>
      </c>
      <c r="H184" s="709">
        <v>366</v>
      </c>
      <c r="I184" s="706"/>
      <c r="J184" s="709" t="s">
        <v>771</v>
      </c>
      <c r="K184" s="709" t="s">
        <v>772</v>
      </c>
      <c r="L184" s="709" t="s">
        <v>773</v>
      </c>
      <c r="M184" s="709" t="s">
        <v>774</v>
      </c>
      <c r="N184" s="709">
        <v>118</v>
      </c>
      <c r="O184" s="709"/>
      <c r="P184" s="709"/>
      <c r="Q184" s="709"/>
    </row>
    <row r="185" spans="1:17" ht="14" customHeight="1">
      <c r="A185" s="706"/>
      <c r="B185" s="707">
        <v>13</v>
      </c>
      <c r="C185" s="708" t="s">
        <v>631</v>
      </c>
      <c r="D185" s="709"/>
      <c r="E185" s="709" t="s">
        <v>452</v>
      </c>
      <c r="F185" s="709">
        <v>612</v>
      </c>
      <c r="G185" s="708" t="s">
        <v>632</v>
      </c>
      <c r="H185" s="709">
        <v>302</v>
      </c>
      <c r="I185" s="706"/>
      <c r="J185" s="709" t="s">
        <v>759</v>
      </c>
      <c r="K185" s="709">
        <v>156</v>
      </c>
      <c r="L185" s="709" t="s">
        <v>775</v>
      </c>
      <c r="M185" s="709">
        <v>0</v>
      </c>
      <c r="N185" s="709">
        <v>0</v>
      </c>
      <c r="O185" s="709"/>
      <c r="P185" s="709"/>
      <c r="Q185" s="709"/>
    </row>
    <row r="186" spans="1:17" ht="14" customHeight="1">
      <c r="A186" s="706"/>
      <c r="B186" s="707">
        <v>14</v>
      </c>
      <c r="C186" s="708" t="s">
        <v>671</v>
      </c>
      <c r="D186" s="709"/>
      <c r="E186" s="709" t="s">
        <v>525</v>
      </c>
      <c r="F186" s="709">
        <v>243</v>
      </c>
      <c r="G186" s="708" t="s">
        <v>642</v>
      </c>
      <c r="H186" s="709">
        <v>300</v>
      </c>
      <c r="I186" s="706"/>
      <c r="J186" s="709" t="s">
        <v>776</v>
      </c>
      <c r="K186" s="709" t="s">
        <v>777</v>
      </c>
      <c r="L186" s="709">
        <v>180</v>
      </c>
      <c r="M186" s="709">
        <v>0</v>
      </c>
      <c r="N186" s="709">
        <v>0</v>
      </c>
      <c r="O186" s="709"/>
      <c r="P186" s="709"/>
      <c r="Q186" s="709"/>
    </row>
    <row r="189" spans="1:17" ht="18" customHeight="1" thickBot="1">
      <c r="A189" s="703"/>
      <c r="B189" s="703" t="s">
        <v>778</v>
      </c>
    </row>
    <row r="190" spans="1:17" ht="14" customHeight="1" thickBot="1">
      <c r="A190" s="704"/>
      <c r="B190" s="705" t="s">
        <v>0</v>
      </c>
      <c r="C190" s="705" t="s">
        <v>77</v>
      </c>
      <c r="D190" s="705" t="s">
        <v>619</v>
      </c>
      <c r="E190" s="705" t="s">
        <v>35</v>
      </c>
      <c r="F190" s="705" t="s">
        <v>3</v>
      </c>
      <c r="G190" s="705" t="s">
        <v>4</v>
      </c>
      <c r="H190" s="705" t="s">
        <v>620</v>
      </c>
      <c r="I190" s="704"/>
      <c r="J190" s="705" t="s">
        <v>621</v>
      </c>
      <c r="K190" s="705" t="s">
        <v>622</v>
      </c>
      <c r="L190" s="705" t="s">
        <v>623</v>
      </c>
      <c r="M190" s="705" t="s">
        <v>624</v>
      </c>
      <c r="N190" s="705" t="s">
        <v>625</v>
      </c>
      <c r="O190" s="705" t="s">
        <v>628</v>
      </c>
      <c r="P190" s="705" t="s">
        <v>629</v>
      </c>
      <c r="Q190" s="705" t="s">
        <v>630</v>
      </c>
    </row>
    <row r="191" spans="1:17" ht="14" customHeight="1">
      <c r="A191" s="706"/>
      <c r="B191" s="707">
        <v>1</v>
      </c>
      <c r="C191" s="708" t="s">
        <v>662</v>
      </c>
      <c r="D191" s="709"/>
      <c r="E191" s="709" t="s">
        <v>525</v>
      </c>
      <c r="F191" s="709">
        <v>90</v>
      </c>
      <c r="G191" s="708" t="s">
        <v>652</v>
      </c>
      <c r="H191" s="709">
        <v>600</v>
      </c>
      <c r="I191" s="706"/>
      <c r="J191" s="709">
        <v>120</v>
      </c>
      <c r="K191" s="709">
        <v>120</v>
      </c>
      <c r="L191" s="709">
        <v>120</v>
      </c>
      <c r="M191" s="709">
        <v>120</v>
      </c>
      <c r="N191" s="709">
        <v>120</v>
      </c>
      <c r="O191" s="709"/>
      <c r="P191" s="709"/>
      <c r="Q191" s="709"/>
    </row>
    <row r="192" spans="1:17" ht="14" customHeight="1">
      <c r="A192" s="706"/>
      <c r="B192" s="707">
        <v>2</v>
      </c>
      <c r="C192" s="708" t="s">
        <v>724</v>
      </c>
      <c r="D192" s="709"/>
      <c r="E192" s="709" t="s">
        <v>452</v>
      </c>
      <c r="F192" s="709">
        <v>178</v>
      </c>
      <c r="G192" s="708" t="s">
        <v>725</v>
      </c>
      <c r="H192" s="709">
        <v>580</v>
      </c>
      <c r="I192" s="706"/>
      <c r="J192" s="709">
        <v>100</v>
      </c>
      <c r="K192" s="709">
        <v>120</v>
      </c>
      <c r="L192" s="709">
        <v>120</v>
      </c>
      <c r="M192" s="709">
        <v>120</v>
      </c>
      <c r="N192" s="709">
        <v>120</v>
      </c>
      <c r="O192" s="709"/>
      <c r="P192" s="709"/>
      <c r="Q192" s="709"/>
    </row>
    <row r="193" spans="1:17" ht="14" customHeight="1">
      <c r="A193" s="706"/>
      <c r="B193" s="707">
        <v>3</v>
      </c>
      <c r="C193" s="708" t="s">
        <v>690</v>
      </c>
      <c r="D193" s="709"/>
      <c r="E193" s="709" t="s">
        <v>518</v>
      </c>
      <c r="F193" s="709">
        <v>257</v>
      </c>
      <c r="G193" s="708" t="s">
        <v>654</v>
      </c>
      <c r="H193" s="709">
        <v>576</v>
      </c>
      <c r="I193" s="706"/>
      <c r="J193" s="709">
        <v>120</v>
      </c>
      <c r="K193" s="709">
        <v>120</v>
      </c>
      <c r="L193" s="709">
        <v>120</v>
      </c>
      <c r="M193" s="709">
        <v>120</v>
      </c>
      <c r="N193" s="709">
        <v>96</v>
      </c>
      <c r="O193" s="709"/>
      <c r="P193" s="709"/>
      <c r="Q193" s="709"/>
    </row>
    <row r="194" spans="1:17" ht="14" customHeight="1">
      <c r="A194" s="706"/>
      <c r="B194" s="707">
        <v>4</v>
      </c>
      <c r="C194" s="708" t="s">
        <v>779</v>
      </c>
      <c r="D194" s="709"/>
      <c r="E194" s="709" t="s">
        <v>518</v>
      </c>
      <c r="F194" s="709">
        <v>77</v>
      </c>
      <c r="G194" s="708" t="s">
        <v>646</v>
      </c>
      <c r="H194" s="709">
        <v>567</v>
      </c>
      <c r="I194" s="706"/>
      <c r="J194" s="709">
        <v>120</v>
      </c>
      <c r="K194" s="709" t="s">
        <v>753</v>
      </c>
      <c r="L194" s="709">
        <v>120</v>
      </c>
      <c r="M194" s="709">
        <v>120</v>
      </c>
      <c r="N194" s="709">
        <v>120</v>
      </c>
      <c r="O194" s="709"/>
      <c r="P194" s="709"/>
      <c r="Q194" s="709"/>
    </row>
    <row r="195" spans="1:17" ht="14" customHeight="1">
      <c r="A195" s="706"/>
      <c r="B195" s="707">
        <v>5</v>
      </c>
      <c r="C195" s="708" t="s">
        <v>708</v>
      </c>
      <c r="D195" s="709"/>
      <c r="E195" s="709" t="s">
        <v>518</v>
      </c>
      <c r="F195" s="709">
        <v>257</v>
      </c>
      <c r="G195" s="708" t="s">
        <v>654</v>
      </c>
      <c r="H195" s="709">
        <v>528</v>
      </c>
      <c r="I195" s="706"/>
      <c r="J195" s="709">
        <v>120</v>
      </c>
      <c r="K195" s="709">
        <v>120</v>
      </c>
      <c r="L195" s="709">
        <v>120</v>
      </c>
      <c r="M195" s="709">
        <v>120</v>
      </c>
      <c r="N195" s="709" t="s">
        <v>768</v>
      </c>
      <c r="O195" s="709"/>
      <c r="P195" s="709"/>
      <c r="Q195" s="709"/>
    </row>
    <row r="196" spans="1:17" ht="14" customHeight="1">
      <c r="A196" s="706"/>
      <c r="B196" s="707">
        <v>6</v>
      </c>
      <c r="C196" s="708" t="s">
        <v>780</v>
      </c>
      <c r="D196" s="709"/>
      <c r="E196" s="709" t="s">
        <v>525</v>
      </c>
      <c r="F196" s="709">
        <v>1630</v>
      </c>
      <c r="G196" s="708" t="s">
        <v>781</v>
      </c>
      <c r="H196" s="709">
        <v>515</v>
      </c>
      <c r="I196" s="706"/>
      <c r="J196" s="709">
        <v>111</v>
      </c>
      <c r="K196" s="709" t="s">
        <v>782</v>
      </c>
      <c r="L196" s="709">
        <v>120</v>
      </c>
      <c r="M196" s="709">
        <v>120</v>
      </c>
      <c r="N196" s="709">
        <v>104</v>
      </c>
      <c r="O196" s="709"/>
      <c r="P196" s="709"/>
      <c r="Q196" s="709"/>
    </row>
    <row r="197" spans="1:17" ht="14" customHeight="1">
      <c r="A197" s="706"/>
      <c r="B197" s="707">
        <v>7</v>
      </c>
      <c r="C197" s="708" t="s">
        <v>653</v>
      </c>
      <c r="D197" s="709"/>
      <c r="E197" s="709" t="s">
        <v>518</v>
      </c>
      <c r="F197" s="709">
        <v>257</v>
      </c>
      <c r="G197" s="708" t="s">
        <v>654</v>
      </c>
      <c r="H197" s="709">
        <v>503</v>
      </c>
      <c r="I197" s="706"/>
      <c r="J197" s="709">
        <v>120</v>
      </c>
      <c r="K197" s="709" t="s">
        <v>783</v>
      </c>
      <c r="L197" s="709" t="s">
        <v>784</v>
      </c>
      <c r="M197" s="709" t="s">
        <v>785</v>
      </c>
      <c r="N197" s="709">
        <v>108</v>
      </c>
      <c r="O197" s="709"/>
      <c r="P197" s="709"/>
      <c r="Q197" s="709"/>
    </row>
    <row r="198" spans="1:17" ht="14" customHeight="1">
      <c r="A198" s="706"/>
      <c r="B198" s="707">
        <v>8</v>
      </c>
      <c r="C198" s="708" t="s">
        <v>786</v>
      </c>
      <c r="D198" s="709"/>
      <c r="E198" s="709" t="s">
        <v>525</v>
      </c>
      <c r="F198" s="709">
        <v>90</v>
      </c>
      <c r="G198" s="708" t="s">
        <v>652</v>
      </c>
      <c r="H198" s="709">
        <v>466</v>
      </c>
      <c r="I198" s="706"/>
      <c r="J198" s="709">
        <v>120</v>
      </c>
      <c r="K198" s="709" t="s">
        <v>787</v>
      </c>
      <c r="L198" s="709">
        <v>99</v>
      </c>
      <c r="M198" s="709">
        <v>57</v>
      </c>
      <c r="N198" s="709">
        <v>120</v>
      </c>
      <c r="O198" s="709"/>
      <c r="P198" s="709"/>
      <c r="Q198" s="709"/>
    </row>
    <row r="199" spans="1:17" ht="14" customHeight="1">
      <c r="A199" s="706"/>
      <c r="B199" s="707">
        <v>9</v>
      </c>
      <c r="C199" s="708" t="s">
        <v>717</v>
      </c>
      <c r="D199" s="709"/>
      <c r="E199" s="709" t="s">
        <v>518</v>
      </c>
      <c r="F199" s="709">
        <v>426</v>
      </c>
      <c r="G199" s="708" t="s">
        <v>718</v>
      </c>
      <c r="H199" s="709">
        <v>404</v>
      </c>
      <c r="I199" s="706"/>
      <c r="J199" s="709">
        <v>120</v>
      </c>
      <c r="K199" s="709" t="s">
        <v>775</v>
      </c>
      <c r="L199" s="709">
        <v>120</v>
      </c>
      <c r="M199" s="709">
        <v>0</v>
      </c>
      <c r="N199" s="709">
        <v>68</v>
      </c>
      <c r="O199" s="709"/>
      <c r="P199" s="709"/>
      <c r="Q199" s="709"/>
    </row>
    <row r="200" spans="1:17" ht="14" customHeight="1">
      <c r="A200" s="706"/>
      <c r="B200" s="707">
        <v>10</v>
      </c>
      <c r="C200" s="708" t="s">
        <v>788</v>
      </c>
      <c r="D200" s="709" t="s">
        <v>69</v>
      </c>
      <c r="E200" s="709" t="s">
        <v>518</v>
      </c>
      <c r="F200" s="709">
        <v>257</v>
      </c>
      <c r="G200" s="708" t="s">
        <v>654</v>
      </c>
      <c r="H200" s="709">
        <v>402</v>
      </c>
      <c r="I200" s="706"/>
      <c r="J200" s="709">
        <v>120</v>
      </c>
      <c r="K200" s="709" t="s">
        <v>767</v>
      </c>
      <c r="L200" s="709" t="s">
        <v>757</v>
      </c>
      <c r="M200" s="709" t="s">
        <v>789</v>
      </c>
      <c r="N200" s="709">
        <v>39</v>
      </c>
      <c r="O200" s="709"/>
      <c r="P200" s="709"/>
      <c r="Q200" s="709"/>
    </row>
    <row r="201" spans="1:17" ht="14" customHeight="1">
      <c r="A201" s="706"/>
      <c r="B201" s="707">
        <v>10</v>
      </c>
      <c r="C201" s="708" t="s">
        <v>692</v>
      </c>
      <c r="D201" s="709"/>
      <c r="E201" s="709" t="s">
        <v>518</v>
      </c>
      <c r="F201" s="709">
        <v>694</v>
      </c>
      <c r="G201" s="708" t="s">
        <v>790</v>
      </c>
      <c r="H201" s="709">
        <v>402</v>
      </c>
      <c r="I201" s="706"/>
      <c r="J201" s="709" t="s">
        <v>791</v>
      </c>
      <c r="K201" s="709">
        <v>120</v>
      </c>
      <c r="L201" s="709" t="s">
        <v>792</v>
      </c>
      <c r="M201" s="709" t="s">
        <v>793</v>
      </c>
      <c r="N201" s="709">
        <v>120</v>
      </c>
      <c r="O201" s="709"/>
      <c r="P201" s="709"/>
      <c r="Q201" s="709"/>
    </row>
    <row r="202" spans="1:17" ht="14" customHeight="1">
      <c r="A202" s="706"/>
      <c r="B202" s="707">
        <v>10</v>
      </c>
      <c r="C202" s="708" t="s">
        <v>711</v>
      </c>
      <c r="D202" s="709"/>
      <c r="E202" s="709" t="s">
        <v>518</v>
      </c>
      <c r="F202" s="709">
        <v>48</v>
      </c>
      <c r="G202" s="708" t="s">
        <v>648</v>
      </c>
      <c r="H202" s="709">
        <v>402</v>
      </c>
      <c r="I202" s="706"/>
      <c r="J202" s="709">
        <v>120</v>
      </c>
      <c r="K202" s="709">
        <v>120</v>
      </c>
      <c r="L202" s="709">
        <v>98</v>
      </c>
      <c r="M202" s="709">
        <v>45</v>
      </c>
      <c r="N202" s="709" t="s">
        <v>794</v>
      </c>
      <c r="O202" s="709"/>
      <c r="P202" s="709"/>
      <c r="Q202" s="709"/>
    </row>
    <row r="203" spans="1:17" ht="14" customHeight="1">
      <c r="A203" s="706"/>
      <c r="B203" s="707">
        <v>13</v>
      </c>
      <c r="C203" s="708" t="s">
        <v>795</v>
      </c>
      <c r="D203" s="709"/>
      <c r="E203" s="709"/>
      <c r="F203" s="709"/>
      <c r="G203" s="708" t="s">
        <v>716</v>
      </c>
      <c r="H203" s="709">
        <v>396</v>
      </c>
      <c r="I203" s="706"/>
      <c r="J203" s="709">
        <v>52</v>
      </c>
      <c r="K203" s="709">
        <v>120</v>
      </c>
      <c r="L203" s="709" t="s">
        <v>777</v>
      </c>
      <c r="M203" s="709">
        <v>120</v>
      </c>
      <c r="N203" s="709">
        <v>19</v>
      </c>
      <c r="O203" s="709"/>
      <c r="P203" s="709"/>
      <c r="Q203" s="709"/>
    </row>
    <row r="204" spans="1:17" ht="14" customHeight="1">
      <c r="A204" s="706"/>
      <c r="B204" s="707">
        <v>14</v>
      </c>
      <c r="C204" s="708" t="s">
        <v>741</v>
      </c>
      <c r="D204" s="709" t="s">
        <v>70</v>
      </c>
      <c r="E204" s="709" t="s">
        <v>518</v>
      </c>
      <c r="F204" s="709">
        <v>257</v>
      </c>
      <c r="G204" s="708" t="s">
        <v>654</v>
      </c>
      <c r="H204" s="709">
        <v>327</v>
      </c>
      <c r="I204" s="706"/>
      <c r="J204" s="709" t="s">
        <v>763</v>
      </c>
      <c r="K204" s="709">
        <v>110</v>
      </c>
      <c r="L204" s="709">
        <v>55</v>
      </c>
      <c r="M204" s="709" t="s">
        <v>782</v>
      </c>
      <c r="N204" s="709" t="s">
        <v>796</v>
      </c>
      <c r="O204" s="709"/>
      <c r="P204" s="709"/>
      <c r="Q204" s="709"/>
    </row>
    <row r="205" spans="1:17" ht="14" customHeight="1">
      <c r="A205" s="706"/>
      <c r="B205" s="707">
        <v>15</v>
      </c>
      <c r="C205" s="708" t="s">
        <v>797</v>
      </c>
      <c r="D205" s="709"/>
      <c r="E205" s="709" t="s">
        <v>452</v>
      </c>
      <c r="F205" s="709">
        <v>612</v>
      </c>
      <c r="G205" s="708" t="s">
        <v>632</v>
      </c>
      <c r="H205" s="709">
        <v>127</v>
      </c>
      <c r="I205" s="706"/>
      <c r="J205" s="709">
        <v>120</v>
      </c>
      <c r="K205" s="709" t="s">
        <v>798</v>
      </c>
      <c r="L205" s="709">
        <v>0</v>
      </c>
      <c r="M205" s="709">
        <v>0</v>
      </c>
      <c r="N205" s="709">
        <v>0</v>
      </c>
      <c r="O205" s="709"/>
      <c r="P205" s="709"/>
      <c r="Q205" s="709"/>
    </row>
    <row r="206" spans="1:17" ht="14" customHeight="1">
      <c r="A206" s="706"/>
      <c r="B206" s="707">
        <v>16</v>
      </c>
      <c r="C206" s="708" t="s">
        <v>799</v>
      </c>
      <c r="D206" s="709"/>
      <c r="E206" s="709" t="s">
        <v>525</v>
      </c>
      <c r="F206" s="709">
        <v>90</v>
      </c>
      <c r="G206" s="708" t="s">
        <v>652</v>
      </c>
      <c r="H206" s="709" t="s">
        <v>769</v>
      </c>
      <c r="I206" s="706"/>
      <c r="J206" s="709" t="s">
        <v>800</v>
      </c>
      <c r="K206" s="709">
        <v>0</v>
      </c>
      <c r="L206" s="709">
        <v>0</v>
      </c>
      <c r="M206" s="709">
        <v>0</v>
      </c>
      <c r="N206" s="709">
        <v>0</v>
      </c>
      <c r="O206" s="709"/>
      <c r="P206" s="709"/>
      <c r="Q206" s="709"/>
    </row>
    <row r="209" spans="1:17" ht="18" customHeight="1" thickBot="1">
      <c r="A209" s="703"/>
      <c r="B209" s="703" t="s">
        <v>801</v>
      </c>
    </row>
    <row r="210" spans="1:17" ht="14" customHeight="1" thickBot="1">
      <c r="A210" s="704"/>
      <c r="B210" s="705" t="s">
        <v>0</v>
      </c>
      <c r="C210" s="705" t="s">
        <v>77</v>
      </c>
      <c r="D210" s="705" t="s">
        <v>619</v>
      </c>
      <c r="E210" s="705" t="s">
        <v>35</v>
      </c>
      <c r="F210" s="705" t="s">
        <v>3</v>
      </c>
      <c r="G210" s="705" t="s">
        <v>4</v>
      </c>
      <c r="H210" s="705" t="s">
        <v>620</v>
      </c>
      <c r="I210" s="704"/>
      <c r="J210" s="705" t="s">
        <v>621</v>
      </c>
      <c r="K210" s="705" t="s">
        <v>622</v>
      </c>
      <c r="L210" s="705" t="s">
        <v>623</v>
      </c>
      <c r="M210" s="705" t="s">
        <v>624</v>
      </c>
      <c r="N210" s="705" t="s">
        <v>628</v>
      </c>
      <c r="O210" s="705" t="s">
        <v>629</v>
      </c>
      <c r="P210" s="705" t="s">
        <v>630</v>
      </c>
    </row>
    <row r="211" spans="1:17" ht="14" customHeight="1">
      <c r="A211" s="706"/>
      <c r="B211" s="707">
        <v>1</v>
      </c>
      <c r="C211" s="708" t="s">
        <v>802</v>
      </c>
      <c r="D211" s="709" t="s">
        <v>70</v>
      </c>
      <c r="E211" s="709" t="s">
        <v>518</v>
      </c>
      <c r="F211" s="709">
        <v>257</v>
      </c>
      <c r="G211" s="708" t="s">
        <v>654</v>
      </c>
      <c r="H211" s="709">
        <v>360</v>
      </c>
      <c r="I211" s="706"/>
      <c r="J211" s="709">
        <v>90</v>
      </c>
      <c r="K211" s="709">
        <v>90</v>
      </c>
      <c r="L211" s="709">
        <v>90</v>
      </c>
      <c r="M211" s="709">
        <v>90</v>
      </c>
      <c r="N211" s="709"/>
      <c r="O211" s="709"/>
      <c r="P211" s="709"/>
    </row>
    <row r="212" spans="1:17" ht="14" customHeight="1">
      <c r="A212" s="706"/>
      <c r="B212" s="707">
        <v>2</v>
      </c>
      <c r="C212" s="708" t="s">
        <v>675</v>
      </c>
      <c r="D212" s="709" t="s">
        <v>70</v>
      </c>
      <c r="E212" s="709" t="s">
        <v>449</v>
      </c>
      <c r="F212" s="709">
        <v>698</v>
      </c>
      <c r="G212" s="708" t="s">
        <v>640</v>
      </c>
      <c r="H212" s="709">
        <v>318</v>
      </c>
      <c r="I212" s="706"/>
      <c r="J212" s="709">
        <v>90</v>
      </c>
      <c r="K212" s="709" t="s">
        <v>803</v>
      </c>
      <c r="L212" s="709" t="s">
        <v>804</v>
      </c>
      <c r="M212" s="709" t="s">
        <v>767</v>
      </c>
      <c r="N212" s="709"/>
      <c r="O212" s="709"/>
      <c r="P212" s="709"/>
    </row>
    <row r="213" spans="1:17" ht="14" customHeight="1">
      <c r="A213" s="706"/>
      <c r="B213" s="707">
        <v>3</v>
      </c>
      <c r="C213" s="708" t="s">
        <v>693</v>
      </c>
      <c r="D213" s="709" t="s">
        <v>70</v>
      </c>
      <c r="E213" s="709" t="s">
        <v>518</v>
      </c>
      <c r="F213" s="709">
        <v>257</v>
      </c>
      <c r="G213" s="708" t="s">
        <v>654</v>
      </c>
      <c r="H213" s="709">
        <v>240</v>
      </c>
      <c r="I213" s="706"/>
      <c r="J213" s="709">
        <v>0</v>
      </c>
      <c r="K213" s="709">
        <v>90</v>
      </c>
      <c r="L213" s="709">
        <v>90</v>
      </c>
      <c r="M213" s="709">
        <v>60</v>
      </c>
      <c r="N213" s="709"/>
      <c r="O213" s="709"/>
      <c r="P213" s="709"/>
    </row>
    <row r="214" spans="1:17" ht="14" customHeight="1">
      <c r="A214" s="706"/>
      <c r="B214" s="707">
        <v>4</v>
      </c>
      <c r="C214" s="708" t="s">
        <v>740</v>
      </c>
      <c r="D214" s="709" t="s">
        <v>70</v>
      </c>
      <c r="E214" s="709" t="s">
        <v>636</v>
      </c>
      <c r="F214" s="709">
        <v>137</v>
      </c>
      <c r="G214" s="708" t="s">
        <v>637</v>
      </c>
      <c r="H214" s="709">
        <v>230</v>
      </c>
      <c r="I214" s="706"/>
      <c r="J214" s="709" t="s">
        <v>805</v>
      </c>
      <c r="K214" s="709">
        <v>90</v>
      </c>
      <c r="L214" s="709" t="s">
        <v>806</v>
      </c>
      <c r="M214" s="709" t="s">
        <v>807</v>
      </c>
      <c r="N214" s="709"/>
      <c r="O214" s="709"/>
      <c r="P214" s="709"/>
    </row>
    <row r="217" spans="1:17" ht="18" customHeight="1" thickBot="1">
      <c r="A217" s="703"/>
      <c r="B217" s="703" t="s">
        <v>808</v>
      </c>
    </row>
    <row r="218" spans="1:17" ht="14" customHeight="1" thickBot="1">
      <c r="A218" s="704"/>
      <c r="B218" s="705" t="s">
        <v>0</v>
      </c>
      <c r="C218" s="705" t="s">
        <v>77</v>
      </c>
      <c r="D218" s="705" t="s">
        <v>619</v>
      </c>
      <c r="E218" s="705" t="s">
        <v>35</v>
      </c>
      <c r="F218" s="705" t="s">
        <v>3</v>
      </c>
      <c r="G218" s="705" t="s">
        <v>4</v>
      </c>
      <c r="H218" s="705" t="s">
        <v>620</v>
      </c>
      <c r="I218" s="704"/>
      <c r="J218" s="705" t="s">
        <v>621</v>
      </c>
      <c r="K218" s="705" t="s">
        <v>622</v>
      </c>
      <c r="L218" s="705" t="s">
        <v>623</v>
      </c>
      <c r="M218" s="705" t="s">
        <v>624</v>
      </c>
      <c r="N218" s="705" t="s">
        <v>625</v>
      </c>
      <c r="O218" s="705" t="s">
        <v>628</v>
      </c>
      <c r="P218" s="705" t="s">
        <v>629</v>
      </c>
      <c r="Q218" s="705" t="s">
        <v>630</v>
      </c>
    </row>
    <row r="219" spans="1:17" ht="14" customHeight="1">
      <c r="A219" s="706"/>
      <c r="B219" s="707">
        <v>1</v>
      </c>
      <c r="C219" s="708" t="s">
        <v>724</v>
      </c>
      <c r="D219" s="709"/>
      <c r="E219" s="709" t="s">
        <v>452</v>
      </c>
      <c r="F219" s="709">
        <v>178</v>
      </c>
      <c r="G219" s="708" t="s">
        <v>725</v>
      </c>
      <c r="H219" s="709">
        <v>784</v>
      </c>
      <c r="I219" s="706"/>
      <c r="J219" s="709">
        <v>126</v>
      </c>
      <c r="K219" s="709">
        <v>118</v>
      </c>
      <c r="L219" s="709">
        <v>180</v>
      </c>
      <c r="M219" s="709">
        <v>180</v>
      </c>
      <c r="N219" s="709">
        <v>180</v>
      </c>
      <c r="O219" s="709"/>
      <c r="P219" s="709"/>
      <c r="Q219" s="709"/>
    </row>
    <row r="220" spans="1:17" ht="14" customHeight="1">
      <c r="A220" s="706"/>
      <c r="B220" s="707">
        <v>2</v>
      </c>
      <c r="C220" s="708" t="s">
        <v>809</v>
      </c>
      <c r="D220" s="709"/>
      <c r="E220" s="709" t="s">
        <v>636</v>
      </c>
      <c r="F220" s="709">
        <v>137</v>
      </c>
      <c r="G220" s="708" t="s">
        <v>637</v>
      </c>
      <c r="H220" s="709">
        <v>597</v>
      </c>
      <c r="I220" s="706"/>
      <c r="J220" s="709">
        <v>156</v>
      </c>
      <c r="K220" s="709">
        <v>122</v>
      </c>
      <c r="L220" s="709">
        <v>69</v>
      </c>
      <c r="M220" s="709">
        <v>180</v>
      </c>
      <c r="N220" s="709">
        <v>70</v>
      </c>
      <c r="O220" s="709"/>
      <c r="P220" s="709"/>
      <c r="Q220" s="70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D44E5-7800-FE44-916D-D91FEAC85DA8}">
  <dimension ref="A1:L54"/>
  <sheetViews>
    <sheetView topLeftCell="A43" workbookViewId="0">
      <selection activeCell="H16" sqref="H16"/>
    </sheetView>
  </sheetViews>
  <sheetFormatPr baseColWidth="10" defaultRowHeight="16"/>
  <cols>
    <col min="2" max="2" width="13.875" bestFit="1" customWidth="1"/>
    <col min="6" max="6" width="16.875" bestFit="1" customWidth="1"/>
  </cols>
  <sheetData>
    <row r="1" spans="1:1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3">
      <c r="A2" s="34"/>
      <c r="B2" s="267"/>
      <c r="C2" s="267"/>
      <c r="D2" s="267"/>
      <c r="E2" s="268" t="s">
        <v>562</v>
      </c>
      <c r="F2" s="267"/>
      <c r="G2" s="267"/>
      <c r="H2" s="267"/>
      <c r="I2" s="267"/>
      <c r="J2" s="267"/>
      <c r="K2" s="267"/>
      <c r="L2" s="34"/>
    </row>
    <row r="3" spans="1:12" ht="23">
      <c r="A3" s="34"/>
      <c r="B3" s="267"/>
      <c r="C3" s="267"/>
      <c r="D3" s="34"/>
      <c r="E3" s="268" t="s">
        <v>563</v>
      </c>
      <c r="F3" s="267"/>
      <c r="G3" s="267"/>
      <c r="H3" s="267"/>
      <c r="I3" s="267"/>
      <c r="J3" s="267"/>
      <c r="K3" s="267"/>
      <c r="L3" s="34"/>
    </row>
    <row r="4" spans="1:12" ht="20">
      <c r="A4" s="353"/>
      <c r="B4" s="354"/>
      <c r="C4" s="34"/>
      <c r="D4" s="355"/>
      <c r="E4" s="34"/>
      <c r="F4" s="34"/>
      <c r="G4" s="34"/>
      <c r="H4" s="34"/>
      <c r="I4" s="34"/>
      <c r="J4" s="34"/>
      <c r="K4" s="34"/>
      <c r="L4" s="34"/>
    </row>
    <row r="5" spans="1:12" ht="19" thickBot="1">
      <c r="A5" s="356" t="s">
        <v>564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7" thickBot="1">
      <c r="A6" s="357" t="s">
        <v>0</v>
      </c>
      <c r="B6" s="358" t="s">
        <v>77</v>
      </c>
      <c r="C6" s="359" t="s">
        <v>365</v>
      </c>
      <c r="D6" s="360" t="s">
        <v>79</v>
      </c>
      <c r="E6" s="360" t="s">
        <v>3</v>
      </c>
      <c r="F6" s="361" t="s">
        <v>4</v>
      </c>
      <c r="G6" s="362" t="s">
        <v>366</v>
      </c>
      <c r="H6" s="34"/>
      <c r="I6" s="363" t="s">
        <v>565</v>
      </c>
      <c r="J6" s="364" t="s">
        <v>566</v>
      </c>
      <c r="K6" s="364" t="s">
        <v>81</v>
      </c>
      <c r="L6" s="364" t="s">
        <v>567</v>
      </c>
    </row>
    <row r="7" spans="1:12">
      <c r="A7" s="613">
        <v>1</v>
      </c>
      <c r="B7" s="614" t="s">
        <v>568</v>
      </c>
      <c r="C7" s="614"/>
      <c r="D7" s="614" t="s">
        <v>569</v>
      </c>
      <c r="E7" s="615">
        <v>498</v>
      </c>
      <c r="F7" s="616" t="s">
        <v>570</v>
      </c>
      <c r="G7" s="617">
        <f>I7+(K7+L7)/2</f>
        <v>2000</v>
      </c>
      <c r="H7" s="371"/>
      <c r="I7" s="618">
        <v>1000</v>
      </c>
      <c r="J7" s="619">
        <v>997.69</v>
      </c>
      <c r="K7" s="618">
        <v>1000</v>
      </c>
      <c r="L7" s="620">
        <v>1000</v>
      </c>
    </row>
    <row r="8" spans="1:12">
      <c r="A8" s="621">
        <v>2</v>
      </c>
      <c r="B8" s="622" t="s">
        <v>571</v>
      </c>
      <c r="C8" s="622"/>
      <c r="D8" s="622" t="s">
        <v>572</v>
      </c>
      <c r="E8" s="623">
        <v>662</v>
      </c>
      <c r="F8" s="624" t="s">
        <v>573</v>
      </c>
      <c r="G8" s="625">
        <f>I8+(J8+L8)/2</f>
        <v>1948.1599999999999</v>
      </c>
      <c r="H8" s="371"/>
      <c r="I8" s="626">
        <v>954.26</v>
      </c>
      <c r="J8" s="626">
        <v>996.64</v>
      </c>
      <c r="K8" s="627">
        <v>969.1</v>
      </c>
      <c r="L8" s="628">
        <v>991.16</v>
      </c>
    </row>
    <row r="9" spans="1:12">
      <c r="A9" s="621">
        <v>3</v>
      </c>
      <c r="B9" s="622" t="s">
        <v>574</v>
      </c>
      <c r="C9" s="622"/>
      <c r="D9" s="622" t="s">
        <v>575</v>
      </c>
      <c r="E9" s="623">
        <v>401</v>
      </c>
      <c r="F9" s="624" t="s">
        <v>576</v>
      </c>
      <c r="G9" s="625">
        <f>I9+(J9+L9)/2</f>
        <v>1842.94</v>
      </c>
      <c r="H9" s="371"/>
      <c r="I9" s="626">
        <v>881.72</v>
      </c>
      <c r="J9" s="626">
        <v>977.54</v>
      </c>
      <c r="K9" s="627">
        <v>934.8</v>
      </c>
      <c r="L9" s="628">
        <v>944.9</v>
      </c>
    </row>
    <row r="10" spans="1:12">
      <c r="A10" s="621">
        <v>4</v>
      </c>
      <c r="B10" s="622" t="s">
        <v>577</v>
      </c>
      <c r="C10" s="622"/>
      <c r="D10" s="622" t="s">
        <v>578</v>
      </c>
      <c r="E10" s="623">
        <v>138</v>
      </c>
      <c r="F10" s="624" t="s">
        <v>579</v>
      </c>
      <c r="G10" s="625">
        <f>I10+(J10+L10)/2</f>
        <v>1824.2</v>
      </c>
      <c r="H10" s="371"/>
      <c r="I10" s="626">
        <v>833.51</v>
      </c>
      <c r="J10" s="629">
        <v>1000</v>
      </c>
      <c r="K10" s="627">
        <v>937.63</v>
      </c>
      <c r="L10" s="628">
        <v>981.38</v>
      </c>
    </row>
    <row r="11" spans="1:12">
      <c r="A11" s="621">
        <v>5</v>
      </c>
      <c r="B11" s="622" t="s">
        <v>580</v>
      </c>
      <c r="C11" s="622"/>
      <c r="D11" s="622" t="s">
        <v>578</v>
      </c>
      <c r="E11" s="623">
        <v>167</v>
      </c>
      <c r="F11" s="624" t="s">
        <v>581</v>
      </c>
      <c r="G11" s="625">
        <f>I11+(K11+L11)/2</f>
        <v>1624.4949999999999</v>
      </c>
      <c r="H11" s="371"/>
      <c r="I11" s="626">
        <v>820.99</v>
      </c>
      <c r="J11" s="630">
        <v>0</v>
      </c>
      <c r="K11" s="626">
        <v>826.08</v>
      </c>
      <c r="L11" s="628">
        <v>780.93</v>
      </c>
    </row>
    <row r="12" spans="1:12" ht="17" thickBot="1">
      <c r="A12" s="646"/>
      <c r="B12" s="647"/>
      <c r="C12" s="390"/>
      <c r="D12" s="390"/>
      <c r="E12" s="416"/>
      <c r="F12" s="392"/>
      <c r="G12" s="648"/>
      <c r="H12" s="371"/>
      <c r="I12" s="631"/>
      <c r="J12" s="386"/>
      <c r="K12" s="386"/>
      <c r="L12" s="632"/>
    </row>
    <row r="16" spans="1:12" ht="19" thickBot="1">
      <c r="A16" s="356" t="s">
        <v>613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7" thickBot="1">
      <c r="A17" s="357" t="s">
        <v>0</v>
      </c>
      <c r="B17" s="358" t="s">
        <v>77</v>
      </c>
      <c r="C17" s="359" t="s">
        <v>365</v>
      </c>
      <c r="D17" s="360" t="s">
        <v>79</v>
      </c>
      <c r="E17" s="360" t="s">
        <v>3</v>
      </c>
      <c r="F17" s="361" t="s">
        <v>4</v>
      </c>
      <c r="G17" s="362" t="s">
        <v>366</v>
      </c>
      <c r="H17" s="34"/>
      <c r="I17" s="363" t="s">
        <v>565</v>
      </c>
      <c r="J17" s="364" t="s">
        <v>566</v>
      </c>
      <c r="K17" s="364" t="s">
        <v>81</v>
      </c>
      <c r="L17" s="364" t="s">
        <v>567</v>
      </c>
    </row>
    <row r="18" spans="1:12">
      <c r="A18" s="633">
        <v>1</v>
      </c>
      <c r="B18" s="634" t="s">
        <v>582</v>
      </c>
      <c r="C18" s="635"/>
      <c r="D18" s="636" t="s">
        <v>575</v>
      </c>
      <c r="E18" s="637">
        <v>694</v>
      </c>
      <c r="F18" s="638" t="s">
        <v>583</v>
      </c>
      <c r="G18" s="639">
        <f>I18+(J18+K18)/2</f>
        <v>1455.29</v>
      </c>
      <c r="H18" s="371"/>
      <c r="I18" s="640">
        <v>455.29</v>
      </c>
      <c r="J18" s="618">
        <v>1000</v>
      </c>
      <c r="K18" s="618">
        <v>1000</v>
      </c>
      <c r="L18" s="641">
        <v>1000</v>
      </c>
    </row>
    <row r="19" spans="1:12">
      <c r="A19" s="633">
        <v>2</v>
      </c>
      <c r="B19" s="634" t="s">
        <v>577</v>
      </c>
      <c r="C19" s="634"/>
      <c r="D19" s="634" t="s">
        <v>578</v>
      </c>
      <c r="E19" s="642">
        <v>138</v>
      </c>
      <c r="F19" s="643" t="s">
        <v>579</v>
      </c>
      <c r="G19" s="644">
        <f>I19+(J19+L19)/2</f>
        <v>1412.38</v>
      </c>
      <c r="H19" s="371"/>
      <c r="I19" s="626">
        <v>500</v>
      </c>
      <c r="J19" s="626">
        <v>898.91</v>
      </c>
      <c r="K19" s="627">
        <v>875.16</v>
      </c>
      <c r="L19" s="628">
        <v>925.85</v>
      </c>
    </row>
    <row r="20" spans="1:12">
      <c r="A20" s="633">
        <v>3</v>
      </c>
      <c r="B20" s="634" t="s">
        <v>584</v>
      </c>
      <c r="C20" s="636"/>
      <c r="D20" s="636" t="s">
        <v>585</v>
      </c>
      <c r="E20" s="642">
        <v>305</v>
      </c>
      <c r="F20" s="643" t="s">
        <v>586</v>
      </c>
      <c r="G20" s="644">
        <f>I20+(J20+L20)/2</f>
        <v>1381.2199999999998</v>
      </c>
      <c r="H20" s="371"/>
      <c r="I20" s="626">
        <v>443.4</v>
      </c>
      <c r="J20" s="626">
        <v>960.49</v>
      </c>
      <c r="K20" s="627">
        <v>800.14</v>
      </c>
      <c r="L20" s="628">
        <v>915.15</v>
      </c>
    </row>
    <row r="21" spans="1:12">
      <c r="A21" s="633">
        <v>4</v>
      </c>
      <c r="B21" s="634" t="s">
        <v>587</v>
      </c>
      <c r="C21" s="636"/>
      <c r="D21" s="636" t="s">
        <v>585</v>
      </c>
      <c r="E21" s="642">
        <v>946</v>
      </c>
      <c r="F21" s="643" t="s">
        <v>588</v>
      </c>
      <c r="G21" s="644">
        <f>I21+(J21+L21)/2</f>
        <v>1328.905</v>
      </c>
      <c r="H21" s="371"/>
      <c r="I21" s="626">
        <v>474.09</v>
      </c>
      <c r="J21" s="626">
        <v>832.78</v>
      </c>
      <c r="K21" s="627">
        <v>796.7</v>
      </c>
      <c r="L21" s="628">
        <v>876.85</v>
      </c>
    </row>
    <row r="22" spans="1:12">
      <c r="A22" s="633">
        <v>5</v>
      </c>
      <c r="B22" s="634" t="s">
        <v>589</v>
      </c>
      <c r="C22" s="636"/>
      <c r="D22" s="636" t="s">
        <v>569</v>
      </c>
      <c r="E22" s="642">
        <v>498</v>
      </c>
      <c r="F22" s="643" t="s">
        <v>570</v>
      </c>
      <c r="G22" s="644">
        <f>I22+(J22+K22)/2</f>
        <v>474.745</v>
      </c>
      <c r="H22" s="371"/>
      <c r="I22" s="626">
        <v>397.46</v>
      </c>
      <c r="J22" s="626">
        <v>154.57</v>
      </c>
      <c r="K22" s="629">
        <v>0</v>
      </c>
      <c r="L22" s="645">
        <v>0</v>
      </c>
    </row>
    <row r="23" spans="1:12" ht="17" thickBot="1">
      <c r="A23" s="646"/>
      <c r="B23" s="647"/>
      <c r="C23" s="390"/>
      <c r="D23" s="390"/>
      <c r="E23" s="416"/>
      <c r="F23" s="392"/>
      <c r="G23" s="648"/>
      <c r="H23" s="371"/>
      <c r="I23" s="631"/>
      <c r="J23" s="386"/>
      <c r="K23" s="386"/>
      <c r="L23" s="632"/>
    </row>
    <row r="26" spans="1:12" ht="19" thickBot="1">
      <c r="A26" s="356" t="s">
        <v>614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7" thickBot="1">
      <c r="A27" s="357" t="s">
        <v>0</v>
      </c>
      <c r="B27" s="649" t="s">
        <v>77</v>
      </c>
      <c r="C27" s="359" t="s">
        <v>365</v>
      </c>
      <c r="D27" s="360" t="s">
        <v>79</v>
      </c>
      <c r="E27" s="360" t="s">
        <v>3</v>
      </c>
      <c r="F27" s="361" t="s">
        <v>4</v>
      </c>
      <c r="G27" s="362" t="s">
        <v>366</v>
      </c>
      <c r="H27" s="34"/>
      <c r="I27" s="650" t="s">
        <v>565</v>
      </c>
      <c r="J27" s="651" t="s">
        <v>566</v>
      </c>
      <c r="K27" s="651" t="s">
        <v>81</v>
      </c>
      <c r="L27" s="651" t="s">
        <v>567</v>
      </c>
    </row>
    <row r="28" spans="1:12">
      <c r="A28" s="633">
        <v>1</v>
      </c>
      <c r="B28" s="634" t="s">
        <v>590</v>
      </c>
      <c r="C28" s="652"/>
      <c r="D28" s="635" t="s">
        <v>569</v>
      </c>
      <c r="E28" s="642">
        <v>498</v>
      </c>
      <c r="F28" s="643" t="s">
        <v>570</v>
      </c>
      <c r="G28" s="653">
        <v>710.5</v>
      </c>
      <c r="H28" s="371"/>
      <c r="I28" s="654">
        <v>160</v>
      </c>
      <c r="J28" s="655">
        <v>478.75</v>
      </c>
      <c r="K28" s="655">
        <v>622.25</v>
      </c>
      <c r="L28" s="656">
        <v>461</v>
      </c>
    </row>
    <row r="29" spans="1:12">
      <c r="A29" s="633">
        <v>2</v>
      </c>
      <c r="B29" s="634" t="s">
        <v>591</v>
      </c>
      <c r="C29" s="657" t="s">
        <v>69</v>
      </c>
      <c r="D29" s="636" t="s">
        <v>575</v>
      </c>
      <c r="E29" s="642">
        <v>758</v>
      </c>
      <c r="F29" s="643" t="s">
        <v>592</v>
      </c>
      <c r="G29" s="658">
        <v>705.75</v>
      </c>
      <c r="H29" s="371"/>
      <c r="I29" s="659">
        <v>90</v>
      </c>
      <c r="J29" s="660">
        <v>456.25</v>
      </c>
      <c r="K29" s="661">
        <v>653</v>
      </c>
      <c r="L29" s="662">
        <v>578.5</v>
      </c>
    </row>
    <row r="30" spans="1:12">
      <c r="A30" s="633">
        <v>3</v>
      </c>
      <c r="B30" s="634" t="s">
        <v>593</v>
      </c>
      <c r="C30" s="663"/>
      <c r="D30" s="636" t="s">
        <v>575</v>
      </c>
      <c r="E30" s="642">
        <v>1597</v>
      </c>
      <c r="F30" s="643" t="s">
        <v>594</v>
      </c>
      <c r="G30" s="664">
        <v>701</v>
      </c>
      <c r="H30" s="371"/>
      <c r="I30" s="665">
        <v>180</v>
      </c>
      <c r="J30" s="666">
        <v>536.5</v>
      </c>
      <c r="K30" s="666">
        <v>505.5</v>
      </c>
      <c r="L30" s="667">
        <v>494.5</v>
      </c>
    </row>
    <row r="31" spans="1:12">
      <c r="A31" s="633">
        <v>4</v>
      </c>
      <c r="B31" s="634" t="s">
        <v>584</v>
      </c>
      <c r="C31" s="663"/>
      <c r="D31" s="636" t="s">
        <v>585</v>
      </c>
      <c r="E31" s="642">
        <v>305</v>
      </c>
      <c r="F31" s="643" t="s">
        <v>586</v>
      </c>
      <c r="G31" s="664">
        <v>677</v>
      </c>
      <c r="H31" s="371"/>
      <c r="I31" s="665">
        <v>140</v>
      </c>
      <c r="J31" s="668">
        <v>523</v>
      </c>
      <c r="K31" s="668">
        <v>551</v>
      </c>
      <c r="L31" s="667">
        <v>522.5</v>
      </c>
    </row>
    <row r="32" spans="1:12">
      <c r="A32" s="633">
        <v>5</v>
      </c>
      <c r="B32" s="634" t="s">
        <v>595</v>
      </c>
      <c r="C32" s="663"/>
      <c r="D32" s="636" t="s">
        <v>575</v>
      </c>
      <c r="E32" s="642">
        <v>758</v>
      </c>
      <c r="F32" s="643" t="s">
        <v>592</v>
      </c>
      <c r="G32" s="658">
        <v>670.25</v>
      </c>
      <c r="H32" s="371"/>
      <c r="I32" s="665">
        <v>100</v>
      </c>
      <c r="J32" s="668">
        <v>551</v>
      </c>
      <c r="K32" s="668">
        <v>585</v>
      </c>
      <c r="L32" s="667">
        <v>555.5</v>
      </c>
    </row>
    <row r="33" spans="1:12">
      <c r="A33" s="669"/>
      <c r="B33" s="670" t="s">
        <v>595</v>
      </c>
      <c r="C33" s="671"/>
      <c r="D33" s="636" t="s">
        <v>575</v>
      </c>
      <c r="E33" s="642">
        <v>758</v>
      </c>
      <c r="F33" s="643" t="s">
        <v>592</v>
      </c>
      <c r="G33" s="672">
        <v>663.88</v>
      </c>
      <c r="H33" s="371"/>
      <c r="I33" s="659">
        <v>80</v>
      </c>
      <c r="J33" s="660">
        <v>396.5</v>
      </c>
      <c r="K33" s="661">
        <v>572</v>
      </c>
      <c r="L33" s="662">
        <v>595.75</v>
      </c>
    </row>
    <row r="34" spans="1:12">
      <c r="A34" s="633">
        <v>6</v>
      </c>
      <c r="B34" s="634" t="s">
        <v>596</v>
      </c>
      <c r="C34" s="663"/>
      <c r="D34" s="636" t="s">
        <v>575</v>
      </c>
      <c r="E34" s="642">
        <v>1597</v>
      </c>
      <c r="F34" s="643" t="s">
        <v>594</v>
      </c>
      <c r="G34" s="658">
        <v>657.25</v>
      </c>
      <c r="H34" s="371"/>
      <c r="I34" s="659">
        <v>140</v>
      </c>
      <c r="J34" s="660">
        <v>508.75</v>
      </c>
      <c r="K34" s="660">
        <v>525.75</v>
      </c>
      <c r="L34" s="673">
        <v>480</v>
      </c>
    </row>
    <row r="35" spans="1:12">
      <c r="A35" s="669"/>
      <c r="B35" s="670" t="s">
        <v>595</v>
      </c>
      <c r="C35" s="671"/>
      <c r="D35" s="636" t="s">
        <v>575</v>
      </c>
      <c r="E35" s="642">
        <v>758</v>
      </c>
      <c r="F35" s="643" t="s">
        <v>592</v>
      </c>
      <c r="G35" s="674">
        <v>653</v>
      </c>
      <c r="H35" s="371"/>
      <c r="I35" s="665">
        <v>90</v>
      </c>
      <c r="J35" s="668">
        <v>546</v>
      </c>
      <c r="K35" s="668">
        <v>534</v>
      </c>
      <c r="L35" s="675">
        <v>580</v>
      </c>
    </row>
    <row r="36" spans="1:12">
      <c r="A36" s="633">
        <v>7</v>
      </c>
      <c r="B36" s="634" t="s">
        <v>577</v>
      </c>
      <c r="C36" s="663"/>
      <c r="D36" s="634" t="s">
        <v>578</v>
      </c>
      <c r="E36" s="642">
        <v>138</v>
      </c>
      <c r="F36" s="643" t="s">
        <v>579</v>
      </c>
      <c r="G36" s="658">
        <v>644.75</v>
      </c>
      <c r="H36" s="371"/>
      <c r="I36" s="665">
        <v>100</v>
      </c>
      <c r="J36" s="668">
        <v>546</v>
      </c>
      <c r="K36" s="668">
        <v>527</v>
      </c>
      <c r="L36" s="667">
        <v>543.5</v>
      </c>
    </row>
    <row r="37" spans="1:12">
      <c r="A37" s="633">
        <v>8</v>
      </c>
      <c r="B37" s="634" t="s">
        <v>597</v>
      </c>
      <c r="C37" s="663"/>
      <c r="D37" s="634" t="s">
        <v>578</v>
      </c>
      <c r="E37" s="642">
        <v>509</v>
      </c>
      <c r="F37" s="643" t="s">
        <v>598</v>
      </c>
      <c r="G37" s="658">
        <v>636.13</v>
      </c>
      <c r="H37" s="371"/>
      <c r="I37" s="659">
        <v>40</v>
      </c>
      <c r="J37" s="660">
        <v>539.5</v>
      </c>
      <c r="K37" s="660">
        <v>631.75</v>
      </c>
      <c r="L37" s="662">
        <v>560.5</v>
      </c>
    </row>
    <row r="38" spans="1:12">
      <c r="A38" s="669"/>
      <c r="B38" s="670" t="s">
        <v>593</v>
      </c>
      <c r="C38" s="671"/>
      <c r="D38" s="636" t="s">
        <v>575</v>
      </c>
      <c r="E38" s="642">
        <v>1597</v>
      </c>
      <c r="F38" s="643" t="s">
        <v>594</v>
      </c>
      <c r="G38" s="672">
        <v>623.38</v>
      </c>
      <c r="H38" s="371"/>
      <c r="I38" s="659">
        <v>70</v>
      </c>
      <c r="J38" s="660">
        <v>416.25</v>
      </c>
      <c r="K38" s="661">
        <v>553</v>
      </c>
      <c r="L38" s="662">
        <v>553.75</v>
      </c>
    </row>
    <row r="39" spans="1:12">
      <c r="A39" s="633">
        <v>9</v>
      </c>
      <c r="B39" s="634" t="s">
        <v>599</v>
      </c>
      <c r="C39" s="663"/>
      <c r="D39" s="636" t="s">
        <v>575</v>
      </c>
      <c r="E39" s="642">
        <v>682</v>
      </c>
      <c r="F39" s="643" t="s">
        <v>600</v>
      </c>
      <c r="G39" s="658">
        <v>609.25</v>
      </c>
      <c r="H39" s="371"/>
      <c r="I39" s="659">
        <v>100</v>
      </c>
      <c r="J39" s="660">
        <v>431.25</v>
      </c>
      <c r="K39" s="660">
        <v>562.5</v>
      </c>
      <c r="L39" s="673">
        <v>456</v>
      </c>
    </row>
    <row r="40" spans="1:12">
      <c r="A40" s="633">
        <v>11</v>
      </c>
      <c r="B40" s="634" t="s">
        <v>601</v>
      </c>
      <c r="C40" s="663"/>
      <c r="D40" s="634" t="s">
        <v>578</v>
      </c>
      <c r="E40" s="642">
        <v>272</v>
      </c>
      <c r="F40" s="643" t="s">
        <v>602</v>
      </c>
      <c r="G40" s="658">
        <v>607.5</v>
      </c>
      <c r="H40" s="371"/>
      <c r="I40" s="665">
        <v>60</v>
      </c>
      <c r="J40" s="668">
        <v>533</v>
      </c>
      <c r="K40" s="668">
        <v>533</v>
      </c>
      <c r="L40" s="675">
        <v>562</v>
      </c>
    </row>
    <row r="41" spans="1:12">
      <c r="A41" s="669"/>
      <c r="B41" s="670" t="s">
        <v>601</v>
      </c>
      <c r="C41" s="671"/>
      <c r="D41" s="634" t="s">
        <v>578</v>
      </c>
      <c r="E41" s="642">
        <v>272</v>
      </c>
      <c r="F41" s="643" t="s">
        <v>602</v>
      </c>
      <c r="G41" s="672">
        <v>590.75</v>
      </c>
      <c r="H41" s="371"/>
      <c r="I41" s="659">
        <v>30</v>
      </c>
      <c r="J41" s="660">
        <v>536.25</v>
      </c>
      <c r="K41" s="660">
        <v>399.25</v>
      </c>
      <c r="L41" s="662">
        <v>585.25</v>
      </c>
    </row>
    <row r="42" spans="1:12">
      <c r="A42" s="633">
        <v>12</v>
      </c>
      <c r="B42" s="634" t="s">
        <v>603</v>
      </c>
      <c r="C42" s="663"/>
      <c r="D42" s="636" t="s">
        <v>575</v>
      </c>
      <c r="E42" s="642">
        <v>623</v>
      </c>
      <c r="F42" s="643" t="s">
        <v>604</v>
      </c>
      <c r="G42" s="658">
        <v>585.25</v>
      </c>
      <c r="H42" s="371"/>
      <c r="I42" s="659">
        <v>40</v>
      </c>
      <c r="J42" s="661">
        <v>485</v>
      </c>
      <c r="K42" s="661">
        <v>567</v>
      </c>
      <c r="L42" s="662">
        <v>523.5</v>
      </c>
    </row>
    <row r="43" spans="1:12">
      <c r="A43" s="633">
        <v>13</v>
      </c>
      <c r="B43" s="634" t="s">
        <v>605</v>
      </c>
      <c r="C43" s="663"/>
      <c r="D43" s="634" t="s">
        <v>578</v>
      </c>
      <c r="E43" s="642">
        <v>666</v>
      </c>
      <c r="F43" s="643" t="s">
        <v>606</v>
      </c>
      <c r="G43" s="664">
        <v>575</v>
      </c>
      <c r="H43" s="371"/>
      <c r="I43" s="659">
        <v>130</v>
      </c>
      <c r="J43" s="661">
        <v>370</v>
      </c>
      <c r="K43" s="661">
        <v>520</v>
      </c>
      <c r="L43" s="662">
        <v>230.75</v>
      </c>
    </row>
    <row r="44" spans="1:12">
      <c r="A44" s="633">
        <v>14</v>
      </c>
      <c r="B44" s="634" t="s">
        <v>607</v>
      </c>
      <c r="C44" s="663"/>
      <c r="D44" s="634" t="s">
        <v>578</v>
      </c>
      <c r="E44" s="642">
        <v>272</v>
      </c>
      <c r="F44" s="643" t="s">
        <v>602</v>
      </c>
      <c r="G44" s="658">
        <v>566.63</v>
      </c>
      <c r="H44" s="371"/>
      <c r="I44" s="659">
        <v>60</v>
      </c>
      <c r="J44" s="660">
        <v>388.75</v>
      </c>
      <c r="K44" s="660">
        <v>501.5</v>
      </c>
      <c r="L44" s="662">
        <v>511.75</v>
      </c>
    </row>
    <row r="45" spans="1:12">
      <c r="A45" s="669"/>
      <c r="B45" s="670" t="s">
        <v>596</v>
      </c>
      <c r="C45" s="663"/>
      <c r="D45" s="636" t="s">
        <v>575</v>
      </c>
      <c r="E45" s="642">
        <v>1597</v>
      </c>
      <c r="F45" s="643" t="s">
        <v>594</v>
      </c>
      <c r="G45" s="672">
        <v>546.75</v>
      </c>
      <c r="H45" s="371"/>
      <c r="I45" s="665">
        <v>60</v>
      </c>
      <c r="J45" s="666">
        <v>416.5</v>
      </c>
      <c r="K45" s="666">
        <v>474.5</v>
      </c>
      <c r="L45" s="675">
        <v>499</v>
      </c>
    </row>
    <row r="46" spans="1:12">
      <c r="A46" s="633">
        <v>15</v>
      </c>
      <c r="B46" s="634" t="s">
        <v>608</v>
      </c>
      <c r="C46" s="663"/>
      <c r="D46" s="634" t="s">
        <v>578</v>
      </c>
      <c r="E46" s="642">
        <v>509</v>
      </c>
      <c r="F46" s="643" t="s">
        <v>598</v>
      </c>
      <c r="G46" s="658">
        <v>407.88</v>
      </c>
      <c r="H46" s="371"/>
      <c r="I46" s="659">
        <v>0</v>
      </c>
      <c r="J46" s="660">
        <v>356.25</v>
      </c>
      <c r="K46" s="660">
        <v>459.5</v>
      </c>
      <c r="L46" s="673">
        <v>0</v>
      </c>
    </row>
    <row r="47" spans="1:12" ht="17" thickBot="1">
      <c r="A47" s="676" t="s">
        <v>363</v>
      </c>
      <c r="B47" s="677" t="s">
        <v>609</v>
      </c>
      <c r="C47" s="678"/>
      <c r="D47" s="679" t="s">
        <v>585</v>
      </c>
      <c r="E47" s="680">
        <v>605</v>
      </c>
      <c r="F47" s="681" t="s">
        <v>610</v>
      </c>
      <c r="G47" s="682">
        <v>642</v>
      </c>
      <c r="H47" s="371"/>
      <c r="I47" s="683">
        <v>100</v>
      </c>
      <c r="J47" s="684">
        <v>421.5</v>
      </c>
      <c r="K47" s="684">
        <v>535.5</v>
      </c>
      <c r="L47" s="685">
        <v>548.5</v>
      </c>
    </row>
    <row r="51" spans="1:12" ht="19" thickBot="1">
      <c r="A51" s="356" t="s">
        <v>611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7" thickBot="1">
      <c r="A52" s="357" t="s">
        <v>0</v>
      </c>
      <c r="B52" s="358" t="s">
        <v>77</v>
      </c>
      <c r="C52" s="359" t="s">
        <v>365</v>
      </c>
      <c r="D52" s="360" t="s">
        <v>79</v>
      </c>
      <c r="E52" s="360" t="s">
        <v>3</v>
      </c>
      <c r="F52" s="361" t="s">
        <v>4</v>
      </c>
      <c r="G52" s="362" t="s">
        <v>366</v>
      </c>
      <c r="H52" s="34"/>
      <c r="I52" s="363" t="s">
        <v>565</v>
      </c>
      <c r="J52" s="364" t="s">
        <v>566</v>
      </c>
      <c r="K52" s="364" t="s">
        <v>81</v>
      </c>
      <c r="L52" s="399" t="s">
        <v>567</v>
      </c>
    </row>
    <row r="53" spans="1:12">
      <c r="A53" s="633">
        <v>1</v>
      </c>
      <c r="B53" s="634" t="s">
        <v>612</v>
      </c>
      <c r="C53" s="635"/>
      <c r="D53" s="634" t="s">
        <v>578</v>
      </c>
      <c r="E53" s="642">
        <v>509</v>
      </c>
      <c r="F53" s="686" t="s">
        <v>598</v>
      </c>
      <c r="G53" s="687">
        <f>I53+(J53+K53)/2</f>
        <v>2000</v>
      </c>
      <c r="H53" s="688"/>
      <c r="I53" s="689">
        <v>1000</v>
      </c>
      <c r="J53" s="690">
        <v>1000</v>
      </c>
      <c r="K53" s="690">
        <v>1000</v>
      </c>
      <c r="L53" s="691">
        <v>0</v>
      </c>
    </row>
    <row r="54" spans="1:12" ht="17" thickBot="1">
      <c r="A54" s="692"/>
      <c r="B54" s="693"/>
      <c r="C54" s="694"/>
      <c r="D54" s="694"/>
      <c r="E54" s="680"/>
      <c r="F54" s="695"/>
      <c r="G54" s="696"/>
      <c r="H54" s="371"/>
      <c r="I54" s="697"/>
      <c r="J54" s="698"/>
      <c r="K54" s="699"/>
      <c r="L54" s="70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F3P</vt:lpstr>
      <vt:lpstr>F3F</vt:lpstr>
      <vt:lpstr>F3Q</vt:lpstr>
      <vt:lpstr>Electro 7</vt:lpstr>
      <vt:lpstr>VLI</vt:lpstr>
      <vt:lpstr>F3J</vt:lpstr>
      <vt:lpstr>F3A</vt:lpstr>
      <vt:lpstr>VLE</vt:lpstr>
      <vt:lpstr>Maquettes</vt:lpstr>
      <vt:lpstr>F9U</vt:lpstr>
      <vt:lpstr>VCC</vt:lpstr>
      <vt:lpstr>F3B</vt:lpstr>
      <vt:lpstr>Racer</vt:lpstr>
      <vt:lpstr>FF2000</vt:lpstr>
      <vt:lpstr>F5J</vt:lpstr>
      <vt:lpstr>F3K</vt:lpstr>
      <vt:lpstr>F3C</vt:lpstr>
      <vt:lpstr>F1E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MEYNIE Pierre-Maxime</dc:creator>
  <cp:lastModifiedBy>Microsoft Office User</cp:lastModifiedBy>
  <cp:lastPrinted>2022-03-27T15:06:03Z</cp:lastPrinted>
  <dcterms:created xsi:type="dcterms:W3CDTF">2015-03-31T13:39:26Z</dcterms:created>
  <dcterms:modified xsi:type="dcterms:W3CDTF">2023-02-08T13:51:29Z</dcterms:modified>
</cp:coreProperties>
</file>