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1"/>
  <mc:AlternateContent xmlns:mc="http://schemas.openxmlformats.org/markup-compatibility/2006">
    <mc:Choice Requires="x15">
      <x15ac:absPath xmlns:x15ac="http://schemas.microsoft.com/office/spreadsheetml/2010/11/ac" url="/Users/flavie/Documents/TRAVAUX EN COURS/a jeter/"/>
    </mc:Choice>
  </mc:AlternateContent>
  <xr:revisionPtr revIDLastSave="0" documentId="8_{18A7BB9A-1A4B-B249-BCEB-78FFD41BA9A4}" xr6:coauthVersionLast="47" xr6:coauthVersionMax="47" xr10:uidLastSave="{00000000-0000-0000-0000-000000000000}"/>
  <bookViews>
    <workbookView xWindow="2240" yWindow="500" windowWidth="35800" windowHeight="17040" activeTab="12" xr2:uid="{00000000-000D-0000-FFFF-FFFF00000000}"/>
  </bookViews>
  <sheets>
    <sheet name="F3P" sheetId="1" r:id="rId1"/>
    <sheet name="F3Q" sheetId="2" r:id="rId2"/>
    <sheet name="Electro7" sheetId="3" r:id="rId3"/>
    <sheet name="F3J" sheetId="4" r:id="rId4"/>
    <sheet name="FF2000" sheetId="5" r:id="rId5"/>
    <sheet name="VLI" sheetId="6" r:id="rId6"/>
    <sheet name="F3A" sheetId="7" r:id="rId7"/>
    <sheet name="F3M" sheetId="8" r:id="rId8"/>
    <sheet name="VLE" sheetId="9" r:id="rId9"/>
    <sheet name="Maquettes" sheetId="10" r:id="rId10"/>
    <sheet name="F9U" sheetId="11" r:id="rId11"/>
    <sheet name="VCC" sheetId="12" r:id="rId12"/>
    <sheet name="Racer" sheetId="13" r:id="rId13"/>
    <sheet name="F5J" sheetId="14" r:id="rId14"/>
    <sheet name="F3K" sheetId="15" r:id="rId15"/>
    <sheet name="F1E" sheetId="16" r:id="rId16"/>
    <sheet name="F3F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fly1">#REF!</definedName>
    <definedName name="_fly1_1">NA()</definedName>
    <definedName name="_fly2">#REF!</definedName>
    <definedName name="_fly2_1">NA()</definedName>
    <definedName name="_Key1">#REF!</definedName>
    <definedName name="_M1">#REF!</definedName>
    <definedName name="_M1_1">NA()</definedName>
    <definedName name="_M2">#REF!</definedName>
    <definedName name="_M2_1">NA()</definedName>
    <definedName name="_M3">#REF!</definedName>
    <definedName name="_M3_1">NA()</definedName>
    <definedName name="_M4">#REF!</definedName>
    <definedName name="_M4_1">NA()</definedName>
    <definedName name="_M5">#REF!</definedName>
    <definedName name="_M5_1">NA()</definedName>
    <definedName name="_M6">#REF!</definedName>
    <definedName name="_M6_1">NA()</definedName>
    <definedName name="_NC2">#REF!</definedName>
    <definedName name="_NC2_1">'[1]vol 2 juges F4C'!$H$2</definedName>
    <definedName name="_NC2_2">#REF!</definedName>
    <definedName name="_NC2_3">#REF!</definedName>
    <definedName name="_NC2_4">#REF!</definedName>
    <definedName name="_NC2_5">#REF!</definedName>
    <definedName name="_NC2_6">NA()</definedName>
    <definedName name="_NC3">#REF!</definedName>
    <definedName name="_NC3_1">'[1]vol 3 juges F4C'!$H$2</definedName>
    <definedName name="_NC3_2">#REF!</definedName>
    <definedName name="_NC3_3">#REF!</definedName>
    <definedName name="_NC3_4">#REF!</definedName>
    <definedName name="_NC3_5">#REF!</definedName>
    <definedName name="_NC3_6">NA()</definedName>
    <definedName name="_Order1">255</definedName>
    <definedName name="_Sort">#REF!</definedName>
    <definedName name="_vol1">#REF!</definedName>
    <definedName name="_vol1_1">[2]Résultats!$J$3:$J$22</definedName>
    <definedName name="_vol1_2">#REF!</definedName>
    <definedName name="_vol1_3">#REF!</definedName>
    <definedName name="_vol1_4">#REF!</definedName>
    <definedName name="_vol1_5">#REF!</definedName>
    <definedName name="_vol1_6">NA()</definedName>
    <definedName name="_vol2">#REF!</definedName>
    <definedName name="_vol2_1">[2]Résultats!$K$3:$K$22</definedName>
    <definedName name="_vol2_2">#REF!</definedName>
    <definedName name="_vol2_3">#REF!</definedName>
    <definedName name="_vol2_4">#REF!</definedName>
    <definedName name="_vol2_5">#REF!</definedName>
    <definedName name="_vol2_6">NA()</definedName>
    <definedName name="cat">'[3]Détails des modèles'!$B$4:$B$43</definedName>
    <definedName name="cat_1">'[4]Détails des modèles'!$B$4:$B$43</definedName>
    <definedName name="cat_2">#REF!</definedName>
    <definedName name="cat_3">'[3]Détails des modèles'!$B$4:$B$43</definedName>
    <definedName name="cat_4">NA()</definedName>
    <definedName name="cat_5">'[3]Détails des modèles'!$B$4:$B$43</definedName>
    <definedName name="cat_6">#REF!</definedName>
    <definedName name="Classement">#REF!</definedName>
    <definedName name="Clast">#REF!</definedName>
    <definedName name="Clast_1">NA()</definedName>
    <definedName name="CVOL1" localSheetId="0">[5]Résultats_CF_Blois_Hélicos!#REF!</definedName>
    <definedName name="CVOL1">[5]Résultats_CF_Blois_Hélicos!#REF!</definedName>
    <definedName name="CVOL1_1" localSheetId="0">[6]Résultats_CF_Blois_Hélicos!#REF!</definedName>
    <definedName name="CVOL1_1">[6]Résultats_CF_Blois_Hélicos!#REF!</definedName>
    <definedName name="CVOL1_2">#REF!</definedName>
    <definedName name="CVOL1_3">#REF!</definedName>
    <definedName name="CVOL1_4">NA()</definedName>
    <definedName name="CVOL1_5">#REF!</definedName>
    <definedName name="CVOL1_6" localSheetId="0">[5]Résultats_CF_Blois_Hélicos!#REF!</definedName>
    <definedName name="CVOL1_6">[5]Résultats_CF_Blois_Hélicos!#REF!</definedName>
    <definedName name="CVOL2" localSheetId="0">[5]Résultats_CF_Blois_Hélicos!#REF!</definedName>
    <definedName name="CVOL2">[5]Résultats_CF_Blois_Hélicos!#REF!</definedName>
    <definedName name="CVOL2_1" localSheetId="0">[6]Résultats_CF_Blois_Hélicos!#REF!</definedName>
    <definedName name="CVOL2_1">[6]Résultats_CF_Blois_Hélicos!#REF!</definedName>
    <definedName name="CVOL2_2">#REF!</definedName>
    <definedName name="CVOL2_3">#REF!</definedName>
    <definedName name="CVOL2_4">NA()</definedName>
    <definedName name="CVOL2_5" localSheetId="0">[5]Résultats_CF_Blois_Hélicos!#REF!</definedName>
    <definedName name="CVOL2_5">[5]Résultats_CF_Blois_Hélicos!#REF!</definedName>
    <definedName name="CVOL2_6">#REF!</definedName>
    <definedName name="CVOL2_7" localSheetId="0">[5]Résultats_CF_Blois_Hélicos!#REF!</definedName>
    <definedName name="CVOL2_7">[5]Résultats_CF_Blois_Hélicos!#REF!</definedName>
    <definedName name="CVstat" localSheetId="0">[5]Résultats_CF_Blois_Hélicos!#REF!</definedName>
    <definedName name="CVstat">[5]Résultats_CF_Blois_Hélicos!#REF!</definedName>
    <definedName name="CVstat_1" localSheetId="0">[6]Résultats_CF_Blois_Hélicos!#REF!</definedName>
    <definedName name="CVstat_1">[6]Résultats_CF_Blois_Hélicos!#REF!</definedName>
    <definedName name="CVstat_2">#REF!</definedName>
    <definedName name="CVstat_3">#REF!</definedName>
    <definedName name="CVstat_4">NA()</definedName>
    <definedName name="CVstat_5" localSheetId="0">[5]Résultats_CF_Blois_Hélicos!#REF!</definedName>
    <definedName name="CVstat_5">[5]Résultats_CF_Blois_Hélicos!#REF!</definedName>
    <definedName name="CVstat_6">#REF!</definedName>
    <definedName name="CVstat_7" localSheetId="0">[5]Résultats_CF_Blois_Hélicos!#REF!</definedName>
    <definedName name="CVstat_7">[5]Résultats_CF_Blois_Hélicos!#REF!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NA()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_6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  <definedName name="jg">#REF!</definedName>
    <definedName name="jg_1">'[1]vol 3 juges F4C'!$D$7:$D$46</definedName>
    <definedName name="jg_2">#REF!</definedName>
    <definedName name="jg_3">#REF!</definedName>
    <definedName name="jg_4">#REF!</definedName>
    <definedName name="jg_5">#REF!</definedName>
    <definedName name="jg_6">NA()</definedName>
    <definedName name="jgg">#REF!</definedName>
    <definedName name="jgg_1">'[1]vol 3 juges F4C'!$E$7:$E$46</definedName>
    <definedName name="jgg_2">#REF!</definedName>
    <definedName name="jgg_3">#REF!</definedName>
    <definedName name="jgg_4">#REF!</definedName>
    <definedName name="jgg_5">#REF!</definedName>
    <definedName name="jgg_6">NA()</definedName>
    <definedName name="jggg">#REF!</definedName>
    <definedName name="jggg_1">'[1]vol 3 juges F4C'!$H$7:$H$46</definedName>
    <definedName name="jggg_2">#REF!</definedName>
    <definedName name="jggg_3">#REF!</definedName>
    <definedName name="jggg_4">#REF!</definedName>
    <definedName name="jggg_5">#REF!</definedName>
    <definedName name="jggg_6">NA()</definedName>
    <definedName name="jgggg">#REF!</definedName>
    <definedName name="jgggg_1">'[1]vol 3 juges F4C'!$K$7:$K$46</definedName>
    <definedName name="jgggg_2">#REF!</definedName>
    <definedName name="jgggg_3">#REF!</definedName>
    <definedName name="jgggg_4">#REF!</definedName>
    <definedName name="jgggg_5">#REF!</definedName>
    <definedName name="jgggg_6">NA()</definedName>
    <definedName name="jggggg">#REF!</definedName>
    <definedName name="jggggg_1">'[1]vol 3 juges F4C'!$N$7:$N$46</definedName>
    <definedName name="jggggg_2">#REF!</definedName>
    <definedName name="jggggg_3">#REF!</definedName>
    <definedName name="jggggg_4">#REF!</definedName>
    <definedName name="jggggg_5">#REF!</definedName>
    <definedName name="jggggg_6">NA()</definedName>
    <definedName name="jgggggg">#REF!</definedName>
    <definedName name="jgggggg_1">'[1]vol 3 juges F4C'!$Q$7:$Q$46</definedName>
    <definedName name="jgggggg_2">#REF!</definedName>
    <definedName name="jgggggg_3">#REF!</definedName>
    <definedName name="jgggggg_4">#REF!</definedName>
    <definedName name="jgggggg_5">#REF!</definedName>
    <definedName name="jgggggg_6">NA()</definedName>
    <definedName name="jggggggg">#REF!</definedName>
    <definedName name="jggggggg_1">#REF!</definedName>
    <definedName name="jggggggg_2">#REF!</definedName>
    <definedName name="jggggggg_3">#REF!</definedName>
    <definedName name="jggggggg_4">NA()</definedName>
    <definedName name="jggggggg_5">#REF!</definedName>
    <definedName name="jggggggg_6">#REF!</definedName>
    <definedName name="jggggggg_7">#REF!</definedName>
    <definedName name="jgggggggg">#REF!</definedName>
    <definedName name="jgggggggg_1">#REF!</definedName>
    <definedName name="jgggggggg_2">#REF!</definedName>
    <definedName name="jgggggggg_3">#REF!</definedName>
    <definedName name="jgggggggg_4">NA()</definedName>
    <definedName name="jgggggggg_5">#REF!</definedName>
    <definedName name="jgggggggg_6">#REF!</definedName>
    <definedName name="jgggggggg_7">#REF!</definedName>
    <definedName name="jggggggggg">#REF!</definedName>
    <definedName name="jggggggggg_1">#REF!</definedName>
    <definedName name="jggggggggg_2">#REF!</definedName>
    <definedName name="jggggggggg_3">#REF!</definedName>
    <definedName name="jggggggggg_4">NA()</definedName>
    <definedName name="jggggggggg_5">#REF!</definedName>
    <definedName name="jggggggggg_6">#REF!</definedName>
    <definedName name="jggggggggg_7">#REF!</definedName>
    <definedName name="jgggggggggg">#REF!</definedName>
    <definedName name="jgggggggggg_1">#REF!</definedName>
    <definedName name="jgggggggggg_2">#REF!</definedName>
    <definedName name="jgggggggggg_3">#REF!</definedName>
    <definedName name="jgggggggggg_4">NA()</definedName>
    <definedName name="jgggggggggg_5">#REF!</definedName>
    <definedName name="jgggggggggg_6">#REF!</definedName>
    <definedName name="jgggggggggg_7">#REF!</definedName>
    <definedName name="jggggggggggg">#REF!</definedName>
    <definedName name="jggggggggggg_1">#REF!</definedName>
    <definedName name="jggggggggggg_2">#REF!</definedName>
    <definedName name="jggggggggggg_3">#REF!</definedName>
    <definedName name="jggggggggggg_4">NA()</definedName>
    <definedName name="jggggggggggg_5">#REF!</definedName>
    <definedName name="jggggggggggg_6">#REF!</definedName>
    <definedName name="jggggggggggg_7">#REF!</definedName>
    <definedName name="jjjjjjjjjjug">#REF!</definedName>
    <definedName name="jjjjjjjjjjug_1">#REF!</definedName>
    <definedName name="jjjjjjjjjjug_2">#REF!</definedName>
    <definedName name="jjjjjjjjjjug_3">#REF!</definedName>
    <definedName name="jjjjjjjjjjug_4">NA()</definedName>
    <definedName name="jjjjjjjjjjug_5">#REF!</definedName>
    <definedName name="jjjjjjjjjjug_6">#REF!</definedName>
    <definedName name="jjjjjjjjjjug_7">#REF!</definedName>
    <definedName name="jjjjjjjjjug">#REF!</definedName>
    <definedName name="jjjjjjjjjug_1">#REF!</definedName>
    <definedName name="jjjjjjjjjug_2">#REF!</definedName>
    <definedName name="jjjjjjjjjug_3">#REF!</definedName>
    <definedName name="jjjjjjjjjug_4">NA()</definedName>
    <definedName name="jjjjjjjjjug_5">#REF!</definedName>
    <definedName name="jjjjjjjjjug_6">#REF!</definedName>
    <definedName name="jjjjjjjjjug_7">#REF!</definedName>
    <definedName name="jjjjjjjjug">#REF!</definedName>
    <definedName name="jjjjjjjjug_1">#REF!</definedName>
    <definedName name="jjjjjjjjug_2">#REF!</definedName>
    <definedName name="jjjjjjjjug_3">#REF!</definedName>
    <definedName name="jjjjjjjjug_4">NA()</definedName>
    <definedName name="jjjjjjjjug_5">#REF!</definedName>
    <definedName name="jjjjjjjjug_6">#REF!</definedName>
    <definedName name="jjjjjjjjug_7">#REF!</definedName>
    <definedName name="jjjjjjjug">#REF!</definedName>
    <definedName name="jjjjjjjug_1">#REF!</definedName>
    <definedName name="jjjjjjjug_2">#REF!</definedName>
    <definedName name="jjjjjjjug_3">#REF!</definedName>
    <definedName name="jjjjjjjug_4">NA()</definedName>
    <definedName name="jjjjjjjug_5">#REF!</definedName>
    <definedName name="jjjjjjjug_6">#REF!</definedName>
    <definedName name="jjjjjjjug_7">#REF!</definedName>
    <definedName name="jjjjjjug">#REF!</definedName>
    <definedName name="jjjjjjug_1">'[1]vol 1 juges F4C'!$T$7:$T$46</definedName>
    <definedName name="jjjjjjug_2">#REF!</definedName>
    <definedName name="jjjjjjug_3">#REF!</definedName>
    <definedName name="jjjjjjug_4">#REF!</definedName>
    <definedName name="jjjjjjug_5">#REF!</definedName>
    <definedName name="jjjjjjug_6">NA()</definedName>
    <definedName name="jjjjjug">#REF!</definedName>
    <definedName name="jjjjjug_1">'[1]vol 1 juges F4C'!$Q$7:$Q$46</definedName>
    <definedName name="jjjjjug_2">#REF!</definedName>
    <definedName name="jjjjjug_20">#REF!</definedName>
    <definedName name="jjjjjug_20_1">#REF!</definedName>
    <definedName name="jjjjjug_20_2">#REF!</definedName>
    <definedName name="jjjjjug_20_3">#REF!</definedName>
    <definedName name="jjjjjug_20_4">NA()</definedName>
    <definedName name="jjjjjug_20_5">#REF!</definedName>
    <definedName name="jjjjjug_20_6">#REF!</definedName>
    <definedName name="jjjjjug_20_7">#REF!</definedName>
    <definedName name="jjjjjug_3">#REF!</definedName>
    <definedName name="jjjjjug_4">#REF!</definedName>
    <definedName name="jjjjjug_5">#REF!</definedName>
    <definedName name="jjjjjug_6">NA()</definedName>
    <definedName name="jjjjug">#REF!</definedName>
    <definedName name="jjjjug_1">'[1]vol 1 juges F4C'!$N$7:$N$46</definedName>
    <definedName name="jjjjug_2">#REF!</definedName>
    <definedName name="jjjjug_20">#REF!</definedName>
    <definedName name="jjjjug_20_1">#REF!</definedName>
    <definedName name="jjjjug_20_2">#REF!</definedName>
    <definedName name="jjjjug_20_3">#REF!</definedName>
    <definedName name="jjjjug_20_4">NA()</definedName>
    <definedName name="jjjjug_20_5">#REF!</definedName>
    <definedName name="jjjjug_20_6">#REF!</definedName>
    <definedName name="jjjjug_20_7">#REF!</definedName>
    <definedName name="jjjjug_3">#REF!</definedName>
    <definedName name="jjjjug_4">#REF!</definedName>
    <definedName name="jjjjug_5">#REF!</definedName>
    <definedName name="jjjjug_6">NA()</definedName>
    <definedName name="jjjug">#REF!</definedName>
    <definedName name="jjjug_1">'[1]vol 1 juges F4C'!$K$7:$K$46</definedName>
    <definedName name="jjjug_2">#REF!</definedName>
    <definedName name="jjjug_20">#REF!</definedName>
    <definedName name="jjjug_20_1">#REF!</definedName>
    <definedName name="jjjug_20_2">#REF!</definedName>
    <definedName name="jjjug_20_3">#REF!</definedName>
    <definedName name="jjjug_20_4">NA()</definedName>
    <definedName name="jjjug_20_5">#REF!</definedName>
    <definedName name="jjjug_20_6">#REF!</definedName>
    <definedName name="jjjug_20_7">#REF!</definedName>
    <definedName name="jjjug_3">#REF!</definedName>
    <definedName name="jjjug_4">#REF!</definedName>
    <definedName name="jjjug_5">#REF!</definedName>
    <definedName name="jjjug_6">NA()</definedName>
    <definedName name="jjug">#REF!</definedName>
    <definedName name="jjug_1">'[1]vol 1 juges F4C'!$H$7:$H$46</definedName>
    <definedName name="jjug_2">#REF!</definedName>
    <definedName name="jjug_20">#REF!</definedName>
    <definedName name="jjug_20_1">#REF!</definedName>
    <definedName name="jjug_20_2">#REF!</definedName>
    <definedName name="jjug_20_3">#REF!</definedName>
    <definedName name="jjug_20_4">NA()</definedName>
    <definedName name="jjug_20_5">#REF!</definedName>
    <definedName name="jjug_20_6">#REF!</definedName>
    <definedName name="jjug_20_7">#REF!</definedName>
    <definedName name="jjug_3">#REF!</definedName>
    <definedName name="jjug_4">#REF!</definedName>
    <definedName name="jjug_5">#REF!</definedName>
    <definedName name="jjug_6">NA()</definedName>
    <definedName name="ju">#REF!</definedName>
    <definedName name="ju_1">'[1]vol 1 juges F4C'!$D$7:$D$46</definedName>
    <definedName name="ju_2">#REF!</definedName>
    <definedName name="ju_20">#REF!</definedName>
    <definedName name="ju_20_1">#REF!</definedName>
    <definedName name="ju_20_2">#REF!</definedName>
    <definedName name="ju_20_3">#REF!</definedName>
    <definedName name="ju_20_4">NA()</definedName>
    <definedName name="ju_20_5">#REF!</definedName>
    <definedName name="ju_20_6">#REF!</definedName>
    <definedName name="ju_20_7">#REF!</definedName>
    <definedName name="ju_3">#REF!</definedName>
    <definedName name="ju_4">#REF!</definedName>
    <definedName name="ju_5">#REF!</definedName>
    <definedName name="ju_6">NA()</definedName>
    <definedName name="jug">#REF!</definedName>
    <definedName name="jug_1">'[1]vol 1 juges F4C'!$E$7:$E$46</definedName>
    <definedName name="jug_2">#REF!</definedName>
    <definedName name="jug_20">#REF!</definedName>
    <definedName name="jug_20_1">#REF!</definedName>
    <definedName name="jug_20_2">#REF!</definedName>
    <definedName name="jug_20_3">#REF!</definedName>
    <definedName name="jug_20_4">NA()</definedName>
    <definedName name="jug_20_5">#REF!</definedName>
    <definedName name="jug_20_6">#REF!</definedName>
    <definedName name="jug_20_7">#REF!</definedName>
    <definedName name="jug_3">#REF!</definedName>
    <definedName name="jug_4">#REF!</definedName>
    <definedName name="jug_5">#REF!</definedName>
    <definedName name="jug_6">NA()</definedName>
    <definedName name="Kapp">#REF!</definedName>
    <definedName name="Kapp_1">#REF!</definedName>
    <definedName name="Kapp_2">#REF!</definedName>
    <definedName name="Kapp_3">#REF!</definedName>
    <definedName name="Kapp_30">#REF!</definedName>
    <definedName name="Kapp_30_1">#REF!</definedName>
    <definedName name="Kapp_30_2">#REF!</definedName>
    <definedName name="Kapp_30_3">#REF!</definedName>
    <definedName name="Kapp_30_4">NA()</definedName>
    <definedName name="Kapp_30_5">#REF!</definedName>
    <definedName name="Kapp_30_6">#REF!</definedName>
    <definedName name="Kapp_30_7">#REF!</definedName>
    <definedName name="Kapp_31">#REF!</definedName>
    <definedName name="Kapp_31_1">#REF!</definedName>
    <definedName name="Kapp_31_2">#REF!</definedName>
    <definedName name="Kapp_31_3">#REF!</definedName>
    <definedName name="Kapp_31_4">NA()</definedName>
    <definedName name="Kapp_31_5">#REF!</definedName>
    <definedName name="Kapp_31_6">#REF!</definedName>
    <definedName name="Kapp_31_7">#REF!</definedName>
    <definedName name="Kapp_32">#REF!</definedName>
    <definedName name="Kapp_32_1">#REF!</definedName>
    <definedName name="Kapp_32_2">#REF!</definedName>
    <definedName name="Kapp_32_3">#REF!</definedName>
    <definedName name="Kapp_32_4">NA()</definedName>
    <definedName name="Kapp_32_5">#REF!</definedName>
    <definedName name="Kapp_32_6">#REF!</definedName>
    <definedName name="Kapp_32_7">#REF!</definedName>
    <definedName name="Kapp_33">#REF!</definedName>
    <definedName name="Kapp_33_1">#REF!</definedName>
    <definedName name="Kapp_33_2">#REF!</definedName>
    <definedName name="Kapp_33_3">#REF!</definedName>
    <definedName name="Kapp_33_4">NA()</definedName>
    <definedName name="Kapp_33_5">#REF!</definedName>
    <definedName name="Kapp_33_6">#REF!</definedName>
    <definedName name="Kapp_33_7">#REF!</definedName>
    <definedName name="Kapp_34">#REF!</definedName>
    <definedName name="Kapp_34_1">#REF!</definedName>
    <definedName name="Kapp_34_2">#REF!</definedName>
    <definedName name="Kapp_34_3">#REF!</definedName>
    <definedName name="Kapp_34_4">NA()</definedName>
    <definedName name="Kapp_34_5">#REF!</definedName>
    <definedName name="Kapp_34_6">#REF!</definedName>
    <definedName name="Kapp_34_7">#REF!</definedName>
    <definedName name="Kapp_35">#REF!</definedName>
    <definedName name="Kapp_35_1">#REF!</definedName>
    <definedName name="Kapp_35_2">#REF!</definedName>
    <definedName name="Kapp_35_3">#REF!</definedName>
    <definedName name="Kapp_35_4">NA()</definedName>
    <definedName name="Kapp_35_5">#REF!</definedName>
    <definedName name="Kapp_35_6">#REF!</definedName>
    <definedName name="Kapp_35_7">#REF!</definedName>
    <definedName name="Kapp_36">#REF!</definedName>
    <definedName name="Kapp_36_1">#REF!</definedName>
    <definedName name="Kapp_36_2">#REF!</definedName>
    <definedName name="Kapp_36_3">#REF!</definedName>
    <definedName name="Kapp_36_4">NA()</definedName>
    <definedName name="Kapp_36_5">#REF!</definedName>
    <definedName name="Kapp_36_6">#REF!</definedName>
    <definedName name="Kapp_36_7">#REF!</definedName>
    <definedName name="Kapp_37">#REF!</definedName>
    <definedName name="Kapp_37_1">#REF!</definedName>
    <definedName name="Kapp_37_2">#REF!</definedName>
    <definedName name="Kapp_37_3">#REF!</definedName>
    <definedName name="Kapp_37_4">NA()</definedName>
    <definedName name="Kapp_37_5">#REF!</definedName>
    <definedName name="Kapp_37_6">#REF!</definedName>
    <definedName name="Kapp_37_7">#REF!</definedName>
    <definedName name="Kapp_38">#REF!</definedName>
    <definedName name="Kapp_38_1">#REF!</definedName>
    <definedName name="Kapp_38_2">#REF!</definedName>
    <definedName name="Kapp_38_3">#REF!</definedName>
    <definedName name="Kapp_38_4">NA()</definedName>
    <definedName name="Kapp_38_5">#REF!</definedName>
    <definedName name="Kapp_38_6">#REF!</definedName>
    <definedName name="Kapp_38_7">#REF!</definedName>
    <definedName name="Kapp_39">#REF!</definedName>
    <definedName name="Kapp_39_1">#REF!</definedName>
    <definedName name="Kapp_39_2">#REF!</definedName>
    <definedName name="Kapp_39_3">#REF!</definedName>
    <definedName name="Kapp_39_4">NA()</definedName>
    <definedName name="Kapp_39_5">#REF!</definedName>
    <definedName name="Kapp_39_6">#REF!</definedName>
    <definedName name="Kapp_39_7">#REF!</definedName>
    <definedName name="Kapp_4">NA()</definedName>
    <definedName name="Kapp_40">#REF!</definedName>
    <definedName name="Kapp_40_1">#REF!</definedName>
    <definedName name="Kapp_40_2">#REF!</definedName>
    <definedName name="Kapp_40_3">#REF!</definedName>
    <definedName name="Kapp_40_4">NA()</definedName>
    <definedName name="Kapp_40_5">#REF!</definedName>
    <definedName name="Kapp_40_6">#REF!</definedName>
    <definedName name="Kapp_40_7">#REF!</definedName>
    <definedName name="Kapp_41">#REF!</definedName>
    <definedName name="Kapp_41_1">#REF!</definedName>
    <definedName name="Kapp_41_2">#REF!</definedName>
    <definedName name="Kapp_41_3">#REF!</definedName>
    <definedName name="Kapp_41_4">NA()</definedName>
    <definedName name="Kapp_41_5">#REF!</definedName>
    <definedName name="Kapp_41_6">#REF!</definedName>
    <definedName name="Kapp_41_7">#REF!</definedName>
    <definedName name="Kapp_42">#REF!</definedName>
    <definedName name="Kapp_42_1">#REF!</definedName>
    <definedName name="Kapp_42_2">#REF!</definedName>
    <definedName name="Kapp_42_3">#REF!</definedName>
    <definedName name="Kapp_42_4">NA()</definedName>
    <definedName name="Kapp_42_5">#REF!</definedName>
    <definedName name="Kapp_42_6">#REF!</definedName>
    <definedName name="Kapp_42_7">#REF!</definedName>
    <definedName name="Kapp_43">#REF!</definedName>
    <definedName name="Kapp_43_1">#REF!</definedName>
    <definedName name="Kapp_43_2">#REF!</definedName>
    <definedName name="Kapp_43_3">#REF!</definedName>
    <definedName name="Kapp_43_4">NA()</definedName>
    <definedName name="Kapp_43_5">#REF!</definedName>
    <definedName name="Kapp_43_6">#REF!</definedName>
    <definedName name="Kapp_43_7">#REF!</definedName>
    <definedName name="Kapp_44">#REF!</definedName>
    <definedName name="Kapp_44_1">#REF!</definedName>
    <definedName name="Kapp_44_2">#REF!</definedName>
    <definedName name="Kapp_44_3">#REF!</definedName>
    <definedName name="Kapp_44_4">NA()</definedName>
    <definedName name="Kapp_44_5">#REF!</definedName>
    <definedName name="Kapp_44_6">#REF!</definedName>
    <definedName name="Kapp_44_7">#REF!</definedName>
    <definedName name="Kapp_45">#REF!</definedName>
    <definedName name="Kapp_45_1">#REF!</definedName>
    <definedName name="Kapp_45_2">#REF!</definedName>
    <definedName name="Kapp_45_3">#REF!</definedName>
    <definedName name="Kapp_45_4">NA()</definedName>
    <definedName name="Kapp_45_5">#REF!</definedName>
    <definedName name="Kapp_45_6">#REF!</definedName>
    <definedName name="Kapp_45_7">#REF!</definedName>
    <definedName name="Kapp_46">#REF!</definedName>
    <definedName name="Kapp_46_1">#REF!</definedName>
    <definedName name="Kapp_46_2">#REF!</definedName>
    <definedName name="Kapp_46_3">#REF!</definedName>
    <definedName name="Kapp_46_4">NA()</definedName>
    <definedName name="Kapp_46_5">#REF!</definedName>
    <definedName name="Kapp_46_6">#REF!</definedName>
    <definedName name="Kapp_46_7">#REF!</definedName>
    <definedName name="Kapp_47">#REF!</definedName>
    <definedName name="Kapp_47_1">#REF!</definedName>
    <definedName name="Kapp_47_2">#REF!</definedName>
    <definedName name="Kapp_47_3">#REF!</definedName>
    <definedName name="Kapp_47_4">NA()</definedName>
    <definedName name="Kapp_47_5">#REF!</definedName>
    <definedName name="Kapp_47_6">#REF!</definedName>
    <definedName name="Kapp_47_7">#REF!</definedName>
    <definedName name="Kapp_48">#REF!</definedName>
    <definedName name="Kapp_48_1">#REF!</definedName>
    <definedName name="Kapp_48_2">#REF!</definedName>
    <definedName name="Kapp_48_3">#REF!</definedName>
    <definedName name="Kapp_48_4">NA()</definedName>
    <definedName name="Kapp_48_5">#REF!</definedName>
    <definedName name="Kapp_48_6">#REF!</definedName>
    <definedName name="Kapp_48_7">#REF!</definedName>
    <definedName name="Kapp_49">#REF!</definedName>
    <definedName name="Kapp_49_1">#REF!</definedName>
    <definedName name="Kapp_49_2">#REF!</definedName>
    <definedName name="Kapp_49_3">#REF!</definedName>
    <definedName name="Kapp_49_4">NA()</definedName>
    <definedName name="Kapp_49_5">#REF!</definedName>
    <definedName name="Kapp_49_6">#REF!</definedName>
    <definedName name="Kapp_49_7">#REF!</definedName>
    <definedName name="Kapp_5">#REF!</definedName>
    <definedName name="Kapp_50">#REF!</definedName>
    <definedName name="Kapp_50_1">#REF!</definedName>
    <definedName name="Kapp_50_2">#REF!</definedName>
    <definedName name="Kapp_50_3">#REF!</definedName>
    <definedName name="Kapp_50_4">NA()</definedName>
    <definedName name="Kapp_50_5">#REF!</definedName>
    <definedName name="Kapp_50_6">#REF!</definedName>
    <definedName name="Kapp_50_7">#REF!</definedName>
    <definedName name="Kapp_51">#REF!</definedName>
    <definedName name="Kapp_51_1">#REF!</definedName>
    <definedName name="Kapp_51_2">#REF!</definedName>
    <definedName name="Kapp_51_3">#REF!</definedName>
    <definedName name="Kapp_51_4">NA()</definedName>
    <definedName name="Kapp_51_5">#REF!</definedName>
    <definedName name="Kapp_51_6">#REF!</definedName>
    <definedName name="Kapp_51_7">#REF!</definedName>
    <definedName name="Kapp_52">#REF!</definedName>
    <definedName name="Kapp_52_1">#REF!</definedName>
    <definedName name="Kapp_52_2">#REF!</definedName>
    <definedName name="Kapp_52_3">#REF!</definedName>
    <definedName name="Kapp_52_4">NA()</definedName>
    <definedName name="Kapp_52_5">#REF!</definedName>
    <definedName name="Kapp_52_6">#REF!</definedName>
    <definedName name="Kapp_52_7">#REF!</definedName>
    <definedName name="Kapp_53">#REF!</definedName>
    <definedName name="Kapp_53_1">#REF!</definedName>
    <definedName name="Kapp_53_2">#REF!</definedName>
    <definedName name="Kapp_53_3">#REF!</definedName>
    <definedName name="Kapp_53_4">NA()</definedName>
    <definedName name="Kapp_53_5">#REF!</definedName>
    <definedName name="Kapp_53_6">#REF!</definedName>
    <definedName name="Kapp_53_7">#REF!</definedName>
    <definedName name="Kapp_6">#REF!</definedName>
    <definedName name="Kapp_7">#REF!</definedName>
    <definedName name="Kbr">#REF!</definedName>
    <definedName name="Kbr_1">#REF!</definedName>
    <definedName name="Kbr_2">#REF!</definedName>
    <definedName name="Kbr_3">#REF!</definedName>
    <definedName name="Kbr_30">#REF!</definedName>
    <definedName name="Kbr_30_1">#REF!</definedName>
    <definedName name="Kbr_30_2">#REF!</definedName>
    <definedName name="Kbr_30_3">#REF!</definedName>
    <definedName name="Kbr_30_4">NA()</definedName>
    <definedName name="Kbr_30_5">#REF!</definedName>
    <definedName name="Kbr_30_6">#REF!</definedName>
    <definedName name="Kbr_30_7">#REF!</definedName>
    <definedName name="Kbr_31">#REF!</definedName>
    <definedName name="Kbr_31_1">#REF!</definedName>
    <definedName name="Kbr_31_2">#REF!</definedName>
    <definedName name="Kbr_31_3">#REF!</definedName>
    <definedName name="Kbr_31_4">NA()</definedName>
    <definedName name="Kbr_31_5">#REF!</definedName>
    <definedName name="Kbr_31_6">#REF!</definedName>
    <definedName name="Kbr_31_7">#REF!</definedName>
    <definedName name="Kbr_32">#REF!</definedName>
    <definedName name="Kbr_32_1">#REF!</definedName>
    <definedName name="Kbr_32_2">#REF!</definedName>
    <definedName name="Kbr_32_3">#REF!</definedName>
    <definedName name="Kbr_32_4">NA()</definedName>
    <definedName name="Kbr_32_5">#REF!</definedName>
    <definedName name="Kbr_32_6">#REF!</definedName>
    <definedName name="Kbr_32_7">#REF!</definedName>
    <definedName name="Kbr_33">#REF!</definedName>
    <definedName name="Kbr_33_1">#REF!</definedName>
    <definedName name="Kbr_33_2">#REF!</definedName>
    <definedName name="Kbr_33_3">#REF!</definedName>
    <definedName name="Kbr_33_4">NA()</definedName>
    <definedName name="Kbr_33_5">#REF!</definedName>
    <definedName name="Kbr_33_6">#REF!</definedName>
    <definedName name="Kbr_33_7">#REF!</definedName>
    <definedName name="Kbr_34">#REF!</definedName>
    <definedName name="Kbr_34_1">#REF!</definedName>
    <definedName name="Kbr_34_2">#REF!</definedName>
    <definedName name="Kbr_34_3">#REF!</definedName>
    <definedName name="Kbr_34_4">NA()</definedName>
    <definedName name="Kbr_34_5">#REF!</definedName>
    <definedName name="Kbr_34_6">#REF!</definedName>
    <definedName name="Kbr_34_7">#REF!</definedName>
    <definedName name="Kbr_35">#REF!</definedName>
    <definedName name="Kbr_35_1">#REF!</definedName>
    <definedName name="Kbr_35_2">#REF!</definedName>
    <definedName name="Kbr_35_3">#REF!</definedName>
    <definedName name="Kbr_35_4">NA()</definedName>
    <definedName name="Kbr_35_5">#REF!</definedName>
    <definedName name="Kbr_35_6">#REF!</definedName>
    <definedName name="Kbr_35_7">#REF!</definedName>
    <definedName name="Kbr_36">#REF!</definedName>
    <definedName name="Kbr_36_1">#REF!</definedName>
    <definedName name="Kbr_36_2">#REF!</definedName>
    <definedName name="Kbr_36_3">#REF!</definedName>
    <definedName name="Kbr_36_4">NA()</definedName>
    <definedName name="Kbr_36_5">#REF!</definedName>
    <definedName name="Kbr_36_6">#REF!</definedName>
    <definedName name="Kbr_36_7">#REF!</definedName>
    <definedName name="Kbr_37">#REF!</definedName>
    <definedName name="Kbr_37_1">#REF!</definedName>
    <definedName name="Kbr_37_2">#REF!</definedName>
    <definedName name="Kbr_37_3">#REF!</definedName>
    <definedName name="Kbr_37_4">NA()</definedName>
    <definedName name="Kbr_37_5">#REF!</definedName>
    <definedName name="Kbr_37_6">#REF!</definedName>
    <definedName name="Kbr_37_7">#REF!</definedName>
    <definedName name="Kbr_38">#REF!</definedName>
    <definedName name="Kbr_38_1">#REF!</definedName>
    <definedName name="Kbr_38_2">#REF!</definedName>
    <definedName name="ListePilotes">'[7]Liste pilotes'!$A$2:$AA$55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5" roundtripDataSignature="AMtx7mjxYN+iUU4iILBzi5ONt1EoutrLIQ=="/>
    </ext>
  </extLst>
</workbook>
</file>

<file path=xl/calcChain.xml><?xml version="1.0" encoding="utf-8"?>
<calcChain xmlns="http://schemas.openxmlformats.org/spreadsheetml/2006/main">
  <c r="O55" i="7" l="1"/>
  <c r="M55" i="7"/>
  <c r="K55" i="7"/>
  <c r="I55" i="7"/>
  <c r="H55" i="7"/>
  <c r="G55" i="7"/>
  <c r="F55" i="7"/>
  <c r="E55" i="7"/>
  <c r="D55" i="7"/>
  <c r="O54" i="7"/>
  <c r="M54" i="7"/>
  <c r="K54" i="7"/>
  <c r="I54" i="7"/>
  <c r="H54" i="7"/>
  <c r="G54" i="7"/>
  <c r="F54" i="7"/>
  <c r="E54" i="7"/>
  <c r="D54" i="7"/>
  <c r="O53" i="7"/>
  <c r="M53" i="7"/>
  <c r="K53" i="7"/>
  <c r="I53" i="7"/>
  <c r="H53" i="7"/>
  <c r="G53" i="7"/>
  <c r="F53" i="7"/>
  <c r="E53" i="7"/>
  <c r="D53" i="7"/>
  <c r="V52" i="7"/>
  <c r="T52" i="7"/>
  <c r="O52" i="7"/>
  <c r="M52" i="7"/>
  <c r="K52" i="7"/>
  <c r="I52" i="7"/>
  <c r="H52" i="7"/>
  <c r="G52" i="7"/>
  <c r="F52" i="7"/>
  <c r="E52" i="7"/>
  <c r="D52" i="7"/>
  <c r="V51" i="7"/>
  <c r="T51" i="7"/>
  <c r="O51" i="7"/>
  <c r="M51" i="7"/>
  <c r="K51" i="7"/>
  <c r="I51" i="7"/>
  <c r="H51" i="7"/>
  <c r="G51" i="7"/>
  <c r="F51" i="7"/>
  <c r="E51" i="7"/>
  <c r="D51" i="7"/>
  <c r="V50" i="7"/>
  <c r="T50" i="7"/>
  <c r="O50" i="7"/>
  <c r="M50" i="7"/>
  <c r="K50" i="7"/>
  <c r="I50" i="7"/>
  <c r="H50" i="7"/>
  <c r="G50" i="7"/>
  <c r="F50" i="7"/>
  <c r="E50" i="7"/>
  <c r="D50" i="7"/>
  <c r="V49" i="7"/>
  <c r="T49" i="7"/>
  <c r="O49" i="7"/>
  <c r="M49" i="7"/>
  <c r="K49" i="7"/>
  <c r="I49" i="7"/>
  <c r="H49" i="7"/>
  <c r="G49" i="7"/>
  <c r="F49" i="7"/>
  <c r="E49" i="7"/>
  <c r="D49" i="7"/>
  <c r="V48" i="7"/>
  <c r="T48" i="7"/>
  <c r="O48" i="7"/>
  <c r="M48" i="7"/>
  <c r="K48" i="7"/>
  <c r="I48" i="7"/>
  <c r="H48" i="7"/>
  <c r="G48" i="7"/>
  <c r="F48" i="7"/>
  <c r="E48" i="7"/>
  <c r="D48" i="7"/>
  <c r="O44" i="7"/>
  <c r="M44" i="7"/>
  <c r="K44" i="7"/>
  <c r="I44" i="7"/>
  <c r="H44" i="7"/>
  <c r="G44" i="7"/>
  <c r="F44" i="7"/>
  <c r="E44" i="7"/>
  <c r="D44" i="7"/>
  <c r="O43" i="7"/>
  <c r="M43" i="7"/>
  <c r="K43" i="7"/>
  <c r="I43" i="7"/>
  <c r="H43" i="7"/>
  <c r="G43" i="7"/>
  <c r="F43" i="7"/>
  <c r="E43" i="7"/>
  <c r="D43" i="7"/>
  <c r="O42" i="7"/>
  <c r="M42" i="7"/>
  <c r="K42" i="7"/>
  <c r="I42" i="7"/>
  <c r="H42" i="7"/>
  <c r="G42" i="7"/>
  <c r="F42" i="7"/>
  <c r="E42" i="7"/>
  <c r="D42" i="7"/>
  <c r="O41" i="7"/>
  <c r="M41" i="7"/>
  <c r="K41" i="7"/>
  <c r="I41" i="7"/>
  <c r="H41" i="7"/>
  <c r="G41" i="7"/>
  <c r="F41" i="7"/>
  <c r="E41" i="7"/>
  <c r="D41" i="7"/>
  <c r="O40" i="7"/>
  <c r="M40" i="7"/>
  <c r="K40" i="7"/>
  <c r="I40" i="7"/>
  <c r="H40" i="7"/>
  <c r="G40" i="7"/>
  <c r="F40" i="7"/>
  <c r="E40" i="7"/>
  <c r="D40" i="7"/>
  <c r="O39" i="7"/>
  <c r="M39" i="7"/>
  <c r="K39" i="7"/>
  <c r="I39" i="7"/>
  <c r="H39" i="7"/>
  <c r="G39" i="7"/>
  <c r="F39" i="7"/>
  <c r="E39" i="7"/>
  <c r="D39" i="7"/>
  <c r="O38" i="7"/>
  <c r="M38" i="7"/>
  <c r="K38" i="7"/>
  <c r="I38" i="7"/>
  <c r="H38" i="7"/>
  <c r="G38" i="7"/>
  <c r="F38" i="7"/>
  <c r="E38" i="7"/>
  <c r="D38" i="7"/>
  <c r="O37" i="7"/>
  <c r="M37" i="7"/>
  <c r="K37" i="7"/>
  <c r="I37" i="7"/>
  <c r="H37" i="7"/>
  <c r="G37" i="7"/>
  <c r="F37" i="7"/>
  <c r="E37" i="7"/>
  <c r="D37" i="7"/>
  <c r="O36" i="7"/>
  <c r="M36" i="7"/>
  <c r="K36" i="7"/>
  <c r="I36" i="7"/>
  <c r="H36" i="7"/>
  <c r="G36" i="7"/>
  <c r="F36" i="7"/>
  <c r="E36" i="7"/>
  <c r="D36" i="7"/>
  <c r="O35" i="7"/>
  <c r="M35" i="7"/>
  <c r="K35" i="7"/>
  <c r="I35" i="7"/>
  <c r="H35" i="7"/>
  <c r="G35" i="7"/>
  <c r="F35" i="7"/>
  <c r="E35" i="7"/>
  <c r="D35" i="7"/>
  <c r="O34" i="7"/>
  <c r="M34" i="7"/>
  <c r="K34" i="7"/>
  <c r="I34" i="7"/>
  <c r="H34" i="7"/>
  <c r="G34" i="7"/>
  <c r="F34" i="7"/>
  <c r="E34" i="7"/>
  <c r="D34" i="7"/>
  <c r="O33" i="7"/>
  <c r="M33" i="7"/>
  <c r="K33" i="7"/>
  <c r="I33" i="7"/>
  <c r="H33" i="7"/>
  <c r="G33" i="7"/>
  <c r="F33" i="7"/>
  <c r="E33" i="7"/>
  <c r="D33" i="7"/>
  <c r="O32" i="7"/>
  <c r="M32" i="7"/>
  <c r="K32" i="7"/>
  <c r="I32" i="7"/>
  <c r="H32" i="7"/>
  <c r="G32" i="7"/>
  <c r="F32" i="7"/>
  <c r="E32" i="7"/>
  <c r="D32" i="7"/>
  <c r="O31" i="7"/>
  <c r="M31" i="7"/>
  <c r="K31" i="7"/>
  <c r="I31" i="7"/>
  <c r="H31" i="7"/>
  <c r="G31" i="7"/>
  <c r="F31" i="7"/>
  <c r="E31" i="7"/>
  <c r="D31" i="7"/>
  <c r="X30" i="7"/>
  <c r="V30" i="7"/>
  <c r="T30" i="7"/>
  <c r="O30" i="7"/>
  <c r="M30" i="7"/>
  <c r="K30" i="7"/>
  <c r="I30" i="7"/>
  <c r="H30" i="7"/>
  <c r="G30" i="7"/>
  <c r="F30" i="7"/>
  <c r="E30" i="7"/>
  <c r="D30" i="7"/>
  <c r="X29" i="7"/>
  <c r="V29" i="7"/>
  <c r="T29" i="7"/>
  <c r="O29" i="7"/>
  <c r="M29" i="7"/>
  <c r="K29" i="7"/>
  <c r="I29" i="7"/>
  <c r="H29" i="7"/>
  <c r="G29" i="7"/>
  <c r="F29" i="7"/>
  <c r="E29" i="7"/>
  <c r="D29" i="7"/>
  <c r="X28" i="7"/>
  <c r="V28" i="7"/>
  <c r="T28" i="7"/>
  <c r="O28" i="7"/>
  <c r="M28" i="7"/>
  <c r="K28" i="7"/>
  <c r="I28" i="7"/>
  <c r="H28" i="7"/>
  <c r="G28" i="7"/>
  <c r="F28" i="7"/>
  <c r="E28" i="7"/>
  <c r="D28" i="7"/>
  <c r="X27" i="7"/>
  <c r="V27" i="7"/>
  <c r="T27" i="7"/>
  <c r="O27" i="7"/>
  <c r="M27" i="7"/>
  <c r="K27" i="7"/>
  <c r="I27" i="7"/>
  <c r="H27" i="7"/>
  <c r="G27" i="7"/>
  <c r="F27" i="7"/>
  <c r="E27" i="7"/>
  <c r="D27" i="7"/>
  <c r="X26" i="7"/>
  <c r="V26" i="7"/>
  <c r="T26" i="7"/>
  <c r="O26" i="7"/>
  <c r="M26" i="7"/>
  <c r="K26" i="7"/>
  <c r="I26" i="7"/>
  <c r="H26" i="7"/>
  <c r="G26" i="7"/>
  <c r="F26" i="7"/>
  <c r="E26" i="7"/>
  <c r="D26" i="7"/>
  <c r="O21" i="7"/>
  <c r="M21" i="7"/>
  <c r="K21" i="7"/>
  <c r="I21" i="7"/>
  <c r="H21" i="7"/>
  <c r="G21" i="7"/>
  <c r="F21" i="7"/>
  <c r="E21" i="7"/>
  <c r="D21" i="7"/>
  <c r="O20" i="7"/>
  <c r="M20" i="7"/>
  <c r="K20" i="7"/>
  <c r="I20" i="7"/>
  <c r="H20" i="7"/>
  <c r="G20" i="7"/>
  <c r="F20" i="7"/>
  <c r="E20" i="7"/>
  <c r="D20" i="7"/>
  <c r="O19" i="7"/>
  <c r="M19" i="7"/>
  <c r="K19" i="7"/>
  <c r="I19" i="7"/>
  <c r="H19" i="7"/>
  <c r="G19" i="7"/>
  <c r="F19" i="7"/>
  <c r="E19" i="7"/>
  <c r="D19" i="7"/>
  <c r="O18" i="7"/>
  <c r="M18" i="7"/>
  <c r="K18" i="7"/>
  <c r="I18" i="7"/>
  <c r="H18" i="7"/>
  <c r="G18" i="7"/>
  <c r="F18" i="7"/>
  <c r="E18" i="7"/>
  <c r="D18" i="7"/>
  <c r="O17" i="7"/>
  <c r="M17" i="7"/>
  <c r="K17" i="7"/>
  <c r="I17" i="7"/>
  <c r="H17" i="7"/>
  <c r="G17" i="7"/>
  <c r="F17" i="7"/>
  <c r="E17" i="7"/>
  <c r="D17" i="7"/>
  <c r="O16" i="7"/>
  <c r="M16" i="7"/>
  <c r="K16" i="7"/>
  <c r="I16" i="7"/>
  <c r="H16" i="7"/>
  <c r="G16" i="7"/>
  <c r="F16" i="7"/>
  <c r="E16" i="7"/>
  <c r="D16" i="7"/>
  <c r="V15" i="7"/>
  <c r="T15" i="7"/>
  <c r="O15" i="7"/>
  <c r="M15" i="7"/>
  <c r="K15" i="7"/>
  <c r="I15" i="7"/>
  <c r="H15" i="7"/>
  <c r="G15" i="7"/>
  <c r="F15" i="7"/>
  <c r="E15" i="7"/>
  <c r="D15" i="7"/>
  <c r="V14" i="7"/>
  <c r="T14" i="7"/>
  <c r="O14" i="7"/>
  <c r="M14" i="7"/>
  <c r="K14" i="7"/>
  <c r="I14" i="7"/>
  <c r="H14" i="7"/>
  <c r="G14" i="7"/>
  <c r="F14" i="7"/>
  <c r="E14" i="7"/>
  <c r="D14" i="7"/>
  <c r="V13" i="7"/>
  <c r="T13" i="7"/>
  <c r="O13" i="7"/>
  <c r="M13" i="7"/>
  <c r="K13" i="7"/>
  <c r="I13" i="7"/>
  <c r="H13" i="7"/>
  <c r="G13" i="7"/>
  <c r="F13" i="7"/>
  <c r="E13" i="7"/>
  <c r="D13" i="7"/>
  <c r="V12" i="7"/>
  <c r="T12" i="7"/>
  <c r="O12" i="7"/>
  <c r="M12" i="7"/>
  <c r="K12" i="7"/>
  <c r="I12" i="7"/>
  <c r="H12" i="7"/>
  <c r="G12" i="7"/>
  <c r="F12" i="7"/>
  <c r="E12" i="7"/>
  <c r="D12" i="7"/>
  <c r="V11" i="7"/>
  <c r="T11" i="7"/>
  <c r="O11" i="7"/>
  <c r="M11" i="7"/>
  <c r="K11" i="7"/>
  <c r="I11" i="7"/>
  <c r="H11" i="7"/>
  <c r="G11" i="7"/>
  <c r="F11" i="7"/>
  <c r="E11" i="7"/>
  <c r="D11" i="7"/>
  <c r="AB10" i="7"/>
  <c r="Z10" i="7"/>
  <c r="V10" i="7"/>
  <c r="T10" i="7"/>
  <c r="O10" i="7"/>
  <c r="M10" i="7"/>
  <c r="K10" i="7"/>
  <c r="I10" i="7"/>
  <c r="H10" i="7"/>
  <c r="G10" i="7"/>
  <c r="F10" i="7"/>
  <c r="E10" i="7"/>
  <c r="D10" i="7"/>
  <c r="AB9" i="7"/>
  <c r="Z9" i="7"/>
  <c r="V9" i="7"/>
  <c r="T9" i="7"/>
  <c r="O9" i="7"/>
  <c r="M9" i="7"/>
  <c r="K9" i="7"/>
  <c r="I9" i="7"/>
  <c r="H9" i="7"/>
  <c r="G9" i="7"/>
  <c r="F9" i="7"/>
  <c r="E9" i="7"/>
  <c r="D9" i="7"/>
  <c r="AB8" i="7"/>
  <c r="Z8" i="7"/>
  <c r="V8" i="7"/>
  <c r="T8" i="7"/>
  <c r="O8" i="7"/>
  <c r="M8" i="7"/>
  <c r="K8" i="7"/>
  <c r="I8" i="7"/>
  <c r="H8" i="7"/>
  <c r="G8" i="7"/>
  <c r="F8" i="7"/>
  <c r="E8" i="7"/>
  <c r="D8" i="7"/>
  <c r="AB7" i="7"/>
  <c r="Z7" i="7"/>
  <c r="V7" i="7"/>
  <c r="T7" i="7"/>
  <c r="O7" i="7"/>
  <c r="M7" i="7"/>
  <c r="K7" i="7"/>
  <c r="I7" i="7"/>
  <c r="H7" i="7"/>
  <c r="G7" i="7"/>
  <c r="F7" i="7"/>
  <c r="E7" i="7"/>
  <c r="D7" i="7"/>
  <c r="AB6" i="7"/>
  <c r="Z6" i="7"/>
  <c r="V6" i="7"/>
  <c r="T6" i="7"/>
  <c r="O6" i="7"/>
  <c r="M6" i="7"/>
  <c r="K6" i="7"/>
  <c r="I6" i="7"/>
  <c r="H6" i="7"/>
  <c r="G6" i="7"/>
  <c r="F6" i="7"/>
  <c r="E6" i="7"/>
  <c r="D6" i="7"/>
  <c r="B37" i="3"/>
  <c r="B38" i="3" s="1"/>
  <c r="B39" i="3" s="1"/>
  <c r="B40" i="3" s="1"/>
  <c r="B41" i="3" s="1"/>
  <c r="B42" i="3" s="1"/>
  <c r="B43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H27" i="1"/>
  <c r="H26" i="1"/>
  <c r="H25" i="1"/>
  <c r="H22" i="1"/>
  <c r="H21" i="1"/>
  <c r="H20" i="1"/>
  <c r="M17" i="1"/>
  <c r="H17" i="1" s="1"/>
  <c r="M16" i="1"/>
  <c r="H16" i="1" s="1"/>
  <c r="M15" i="1"/>
  <c r="H15" i="1" s="1"/>
  <c r="M14" i="1"/>
  <c r="H14" i="1" s="1"/>
  <c r="M13" i="1"/>
  <c r="H13" i="1" s="1"/>
  <c r="M12" i="1"/>
  <c r="H12" i="1" s="1"/>
  <c r="M11" i="1"/>
  <c r="H11" i="1"/>
  <c r="M10" i="1"/>
  <c r="H10" i="1"/>
  <c r="M9" i="1"/>
  <c r="H9" i="1"/>
  <c r="M8" i="1"/>
  <c r="H8" i="1"/>
  <c r="M7" i="1"/>
  <c r="H7" i="1"/>
  <c r="AC6" i="7" l="1"/>
  <c r="U26" i="7"/>
  <c r="Y30" i="7"/>
  <c r="Y29" i="7"/>
  <c r="N51" i="7"/>
  <c r="P48" i="7"/>
  <c r="Y26" i="7"/>
  <c r="L10" i="7"/>
  <c r="N29" i="7"/>
  <c r="L53" i="7"/>
  <c r="AA10" i="7"/>
  <c r="U8" i="7"/>
  <c r="P19" i="7"/>
  <c r="U29" i="7"/>
  <c r="P29" i="7"/>
  <c r="N34" i="7"/>
  <c r="L34" i="7"/>
  <c r="L17" i="7"/>
  <c r="N18" i="7"/>
  <c r="W11" i="7"/>
  <c r="AC10" i="7"/>
  <c r="L33" i="7"/>
  <c r="W29" i="7"/>
  <c r="L35" i="7"/>
  <c r="U49" i="7"/>
  <c r="L50" i="7"/>
  <c r="W50" i="7"/>
  <c r="N48" i="7"/>
  <c r="L37" i="7"/>
  <c r="L54" i="7"/>
  <c r="Y27" i="7"/>
  <c r="P34" i="7"/>
  <c r="P41" i="7"/>
  <c r="N38" i="7"/>
  <c r="L13" i="7"/>
  <c r="U6" i="7"/>
  <c r="N13" i="7"/>
  <c r="P50" i="7"/>
  <c r="W52" i="7"/>
  <c r="U48" i="7"/>
  <c r="P40" i="7"/>
  <c r="N41" i="7"/>
  <c r="L42" i="7"/>
  <c r="W49" i="7"/>
  <c r="N52" i="7"/>
  <c r="L43" i="7"/>
  <c r="W7" i="7"/>
  <c r="U52" i="7"/>
  <c r="L48" i="7"/>
  <c r="N14" i="7"/>
  <c r="W28" i="7"/>
  <c r="N40" i="7"/>
  <c r="L36" i="7"/>
  <c r="N43" i="7"/>
  <c r="P38" i="7"/>
  <c r="W27" i="7"/>
  <c r="L55" i="7"/>
  <c r="L27" i="7"/>
  <c r="L30" i="7"/>
  <c r="P33" i="7"/>
  <c r="N42" i="7"/>
  <c r="P36" i="7"/>
  <c r="P28" i="7"/>
  <c r="N44" i="7"/>
  <c r="P55" i="7"/>
  <c r="U28" i="7"/>
  <c r="L52" i="7"/>
  <c r="N12" i="7"/>
  <c r="L28" i="7"/>
  <c r="P42" i="7"/>
  <c r="L44" i="7"/>
  <c r="L49" i="7"/>
  <c r="U51" i="7"/>
  <c r="N49" i="7"/>
  <c r="L31" i="7"/>
  <c r="P30" i="7"/>
  <c r="N28" i="7"/>
  <c r="P32" i="7"/>
  <c r="W51" i="7"/>
  <c r="L38" i="7"/>
  <c r="Y28" i="7"/>
  <c r="L39" i="7"/>
  <c r="W26" i="7"/>
  <c r="N37" i="7"/>
  <c r="P43" i="7"/>
  <c r="N33" i="7"/>
  <c r="P39" i="7"/>
  <c r="P26" i="7"/>
  <c r="P49" i="7"/>
  <c r="N36" i="7"/>
  <c r="U14" i="7"/>
  <c r="P37" i="7"/>
  <c r="W15" i="7"/>
  <c r="N30" i="7"/>
  <c r="N32" i="7"/>
  <c r="N27" i="7"/>
  <c r="N54" i="7"/>
  <c r="P31" i="7"/>
  <c r="W30" i="7"/>
  <c r="P53" i="7"/>
  <c r="P52" i="7"/>
  <c r="N26" i="7"/>
  <c r="N31" i="7"/>
  <c r="N55" i="7"/>
  <c r="P27" i="7"/>
  <c r="U27" i="7"/>
  <c r="L15" i="7"/>
  <c r="N35" i="7"/>
  <c r="P51" i="7"/>
  <c r="P35" i="7"/>
  <c r="N50" i="7"/>
  <c r="P44" i="7"/>
  <c r="L40" i="7"/>
  <c r="L29" i="7"/>
  <c r="L51" i="7"/>
  <c r="W48" i="7"/>
  <c r="P54" i="7"/>
  <c r="U30" i="7"/>
  <c r="L26" i="7"/>
  <c r="U50" i="7"/>
  <c r="L41" i="7"/>
  <c r="P7" i="7"/>
  <c r="AA7" i="7"/>
  <c r="U9" i="7"/>
  <c r="N11" i="7"/>
  <c r="U13" i="7"/>
  <c r="L14" i="7"/>
  <c r="P16" i="7"/>
  <c r="L18" i="7"/>
  <c r="N53" i="7"/>
  <c r="N39" i="7"/>
  <c r="L32" i="7"/>
  <c r="U15" i="7"/>
  <c r="N16" i="7"/>
  <c r="W8" i="7"/>
  <c r="P9" i="7"/>
  <c r="L19" i="7"/>
  <c r="N7" i="7"/>
  <c r="N17" i="7"/>
  <c r="L8" i="7"/>
  <c r="N21" i="7"/>
  <c r="N20" i="7"/>
  <c r="P18" i="7"/>
  <c r="W10" i="7"/>
  <c r="N8" i="7"/>
  <c r="W6" i="7"/>
  <c r="U10" i="7"/>
  <c r="N15" i="7"/>
  <c r="L12" i="7"/>
  <c r="AC8" i="7"/>
  <c r="AA8" i="7"/>
  <c r="N6" i="7"/>
  <c r="AA6" i="7"/>
  <c r="P17" i="7"/>
  <c r="U12" i="7"/>
  <c r="P21" i="7"/>
  <c r="W14" i="7"/>
  <c r="U7" i="7"/>
  <c r="P6" i="7"/>
  <c r="P13" i="7"/>
  <c r="P12" i="7"/>
  <c r="W13" i="7"/>
  <c r="AA9" i="7"/>
  <c r="P15" i="7"/>
  <c r="N10" i="7"/>
  <c r="N19" i="7"/>
  <c r="U11" i="7"/>
  <c r="P8" i="7"/>
  <c r="P11" i="7"/>
  <c r="L7" i="7"/>
  <c r="Q7" i="7" s="1"/>
  <c r="P20" i="7"/>
  <c r="P10" i="7"/>
  <c r="L11" i="7"/>
  <c r="AC9" i="7"/>
  <c r="L16" i="7"/>
  <c r="AC7" i="7"/>
  <c r="L6" i="7"/>
  <c r="W9" i="7"/>
  <c r="W12" i="7"/>
  <c r="L21" i="7"/>
  <c r="L20" i="7"/>
  <c r="N9" i="7"/>
  <c r="L9" i="7"/>
  <c r="P14" i="7"/>
  <c r="Q30" i="7" l="1"/>
  <c r="Q33" i="7"/>
  <c r="Q41" i="7"/>
  <c r="Q18" i="7"/>
  <c r="Q31" i="7"/>
  <c r="Q50" i="7"/>
  <c r="Q53" i="7"/>
  <c r="Q29" i="7"/>
  <c r="Q40" i="7"/>
  <c r="Q48" i="7"/>
  <c r="Q13" i="7"/>
  <c r="Q34" i="7"/>
  <c r="Q37" i="7"/>
  <c r="Q43" i="7"/>
  <c r="Q49" i="7"/>
  <c r="Q44" i="7"/>
  <c r="Q55" i="7"/>
  <c r="Q27" i="7"/>
  <c r="Q38" i="7"/>
  <c r="Q6" i="7"/>
  <c r="Q54" i="7"/>
  <c r="Q28" i="7"/>
  <c r="Q42" i="7"/>
  <c r="Q9" i="7"/>
  <c r="Q32" i="7"/>
  <c r="Q35" i="7"/>
  <c r="Q26" i="7"/>
  <c r="Q52" i="7"/>
  <c r="AD10" i="7"/>
  <c r="AD8" i="7"/>
  <c r="AD6" i="7"/>
  <c r="Q36" i="7"/>
  <c r="Q39" i="7"/>
  <c r="Q15" i="7"/>
  <c r="Q16" i="7"/>
  <c r="AD9" i="7"/>
  <c r="Q14" i="7"/>
  <c r="Q17" i="7"/>
  <c r="Q51" i="7"/>
  <c r="Q10" i="7"/>
  <c r="Q8" i="7"/>
  <c r="Q20" i="7"/>
  <c r="Q21" i="7"/>
  <c r="AD7" i="7"/>
  <c r="Q11" i="7"/>
  <c r="Q19" i="7"/>
  <c r="Q12" i="7"/>
  <c r="S27" i="7" l="1"/>
  <c r="Z27" i="7" s="1"/>
  <c r="S30" i="7"/>
  <c r="Z30" i="7" s="1"/>
  <c r="S50" i="7"/>
  <c r="X50" i="7" s="1"/>
  <c r="S26" i="7"/>
  <c r="Z26" i="7" s="1"/>
  <c r="B28" i="7"/>
  <c r="B35" i="7"/>
  <c r="B44" i="7"/>
  <c r="B42" i="7"/>
  <c r="S28" i="7"/>
  <c r="Z28" i="7" s="1"/>
  <c r="B54" i="7"/>
  <c r="B34" i="7"/>
  <c r="B41" i="7"/>
  <c r="B39" i="7"/>
  <c r="S29" i="7"/>
  <c r="Z29" i="7" s="1"/>
  <c r="B36" i="7"/>
  <c r="B50" i="7"/>
  <c r="S48" i="7"/>
  <c r="X48" i="7" s="1"/>
  <c r="B55" i="7"/>
  <c r="B31" i="7"/>
  <c r="B33" i="7"/>
  <c r="B27" i="7"/>
  <c r="B40" i="7"/>
  <c r="S52" i="7"/>
  <c r="X52" i="7" s="1"/>
  <c r="B43" i="7"/>
  <c r="B37" i="7"/>
  <c r="B32" i="7"/>
  <c r="B38" i="7"/>
  <c r="B49" i="7"/>
  <c r="B26" i="7"/>
  <c r="B29" i="7"/>
  <c r="B52" i="7"/>
  <c r="B30" i="7"/>
  <c r="B48" i="7"/>
  <c r="B51" i="7"/>
  <c r="S51" i="7"/>
  <c r="X51" i="7" s="1"/>
  <c r="B53" i="7"/>
  <c r="S14" i="7"/>
  <c r="X14" i="7" s="1"/>
  <c r="S49" i="7"/>
  <c r="X49" i="7" s="1"/>
  <c r="B19" i="7"/>
  <c r="S11" i="7"/>
  <c r="X11" i="7" s="1"/>
  <c r="B11" i="7"/>
  <c r="B18" i="7"/>
  <c r="S12" i="7"/>
  <c r="X12" i="7" s="1"/>
  <c r="B12" i="7"/>
  <c r="S10" i="7"/>
  <c r="X10" i="7" s="1"/>
  <c r="S13" i="7"/>
  <c r="X13" i="7" s="1"/>
  <c r="B13" i="7"/>
  <c r="B17" i="7"/>
  <c r="S7" i="7"/>
  <c r="X7" i="7" s="1"/>
  <c r="S9" i="7"/>
  <c r="X9" i="7" s="1"/>
  <c r="S15" i="7"/>
  <c r="X15" i="7" s="1"/>
  <c r="B6" i="7"/>
  <c r="B20" i="7"/>
  <c r="B16" i="7"/>
  <c r="S8" i="7"/>
  <c r="X8" i="7" s="1"/>
  <c r="B8" i="7"/>
  <c r="B7" i="7"/>
  <c r="B9" i="7"/>
  <c r="B15" i="7"/>
  <c r="S6" i="7"/>
  <c r="X6" i="7" s="1"/>
  <c r="B21" i="7"/>
  <c r="B10" i="7"/>
  <c r="B14" i="7"/>
</calcChain>
</file>

<file path=xl/sharedStrings.xml><?xml version="1.0" encoding="utf-8"?>
<sst xmlns="http://schemas.openxmlformats.org/spreadsheetml/2006/main" count="3838" uniqueCount="1162">
  <si>
    <r>
      <rPr>
        <b/>
        <i/>
        <sz val="14"/>
        <color rgb="FF000000"/>
        <rFont val="Arial"/>
        <family val="2"/>
      </rPr>
      <t xml:space="preserve">Catégorie Internationale F3P </t>
    </r>
    <r>
      <rPr>
        <i/>
        <sz val="14"/>
        <color rgb="FF000000"/>
        <rFont val="Arial"/>
        <family val="2"/>
      </rPr>
      <t>(titre de champion de France)</t>
    </r>
  </si>
  <si>
    <t>Place</t>
  </si>
  <si>
    <t>Nom Prénom</t>
  </si>
  <si>
    <t>C/J</t>
  </si>
  <si>
    <t>LAM</t>
  </si>
  <si>
    <t>N° club</t>
  </si>
  <si>
    <t>Intitulé du club</t>
  </si>
  <si>
    <t>Vol 1</t>
  </si>
  <si>
    <t>Vol 2</t>
  </si>
  <si>
    <t>Vol 3</t>
  </si>
  <si>
    <t>Total</t>
  </si>
  <si>
    <t>Fly-off 1</t>
  </si>
  <si>
    <t>Fly-off 2</t>
  </si>
  <si>
    <t>Fly-off 3</t>
  </si>
  <si>
    <t>DUROCHAT Jeffrey</t>
  </si>
  <si>
    <t>LAMHDF - LAM HAUTS DE FRANCE</t>
  </si>
  <si>
    <t>LES AIGLES DU VAUROUX</t>
  </si>
  <si>
    <t>SCHMITT Maxime</t>
  </si>
  <si>
    <t>LAMGE - LAM GRAND EST</t>
  </si>
  <si>
    <t>MODEL CLUB DE SELESTAT</t>
  </si>
  <si>
    <t>MICEK Sébastien</t>
  </si>
  <si>
    <t>LES VAUTOURS DE SARREGUEMINES</t>
  </si>
  <si>
    <t>PONCET Lucas</t>
  </si>
  <si>
    <t>J</t>
  </si>
  <si>
    <t>LAMAURA - LAM AUVERGNE RHONE-ALPES</t>
  </si>
  <si>
    <t>AERO MODELE CLUB D'ARBENT</t>
  </si>
  <si>
    <t>MAERTE Arnaud</t>
  </si>
  <si>
    <t>LES 3 L DE LYS LEZ LANNOY</t>
  </si>
  <si>
    <t>TAKSZ DHOOP Florentin</t>
  </si>
  <si>
    <t>C</t>
  </si>
  <si>
    <t>ASS. M.R. AVIONNEUX DE WAVRIN</t>
  </si>
  <si>
    <t>TROADEC Kévin</t>
  </si>
  <si>
    <t>GRAD-KLEIN Thomas</t>
  </si>
  <si>
    <t>ACNL AEROMODELISME</t>
  </si>
  <si>
    <t>ZEFERINO Téo</t>
  </si>
  <si>
    <t>DE MORATTI Patrick</t>
  </si>
  <si>
    <t>LAMCVL - LAM CENTRE VAL DE LOIRE</t>
  </si>
  <si>
    <t>RADIO COMMANDE MALESHERBOISE</t>
  </si>
  <si>
    <t>MAERTE Guillaume</t>
  </si>
  <si>
    <t>Fly-off</t>
  </si>
  <si>
    <t>LACOUR Bertrand</t>
  </si>
  <si>
    <t>LAMBFC - LAM BOURGOGNE FRANCHE-COMTE</t>
  </si>
  <si>
    <t>FORMATION A. M. CHALONNAISE</t>
  </si>
  <si>
    <t>VURPILLOT Antoine</t>
  </si>
  <si>
    <t>NC</t>
  </si>
  <si>
    <t>MARIETTE Erwann</t>
  </si>
  <si>
    <t>CLUB MODELISME DE GRAUVES</t>
  </si>
  <si>
    <t>COLLACHOT Clément</t>
  </si>
  <si>
    <t>AERO MODELISME BOURGES - AMB</t>
  </si>
  <si>
    <t>PONCET Fabien</t>
  </si>
  <si>
    <t>VAILLANT Paul</t>
  </si>
  <si>
    <t>LES COUCOUS DE MORBIER</t>
  </si>
  <si>
    <t>LACOUR Aurélien</t>
  </si>
  <si>
    <t>ANDRIS Clément</t>
  </si>
  <si>
    <t>FOUCART Nicolas</t>
  </si>
  <si>
    <t>AERO CLUB D'ALBERT MEAULTE MAURICE WEISS</t>
  </si>
  <si>
    <t>ÉPINAT-GODDARD Tristan</t>
  </si>
  <si>
    <t>LAMIF - LAM ILE DE FRANCE</t>
  </si>
  <si>
    <t>LUZAEROCLUB</t>
  </si>
  <si>
    <t>SCHMITT Jean-jacques</t>
  </si>
  <si>
    <t>LACOUR André</t>
  </si>
  <si>
    <t>MODEL AIR CLUB DE BELFORT</t>
  </si>
  <si>
    <t>IMBERT Marc-henri</t>
  </si>
  <si>
    <t>PELLÉ Frédéric</t>
  </si>
  <si>
    <t>THIERY Michel</t>
  </si>
  <si>
    <t>PELLÉ Noë</t>
  </si>
  <si>
    <t>LAMM Yannick</t>
  </si>
  <si>
    <t>VAILLANT Olivier</t>
  </si>
  <si>
    <t>IMBERT Laurie-anne</t>
  </si>
  <si>
    <t>Résultat</t>
  </si>
  <si>
    <r>
      <t>Catégorie Nationale</t>
    </r>
    <r>
      <rPr>
        <i/>
        <sz val="14"/>
        <color rgb="FF000000"/>
        <rFont val="Arial"/>
        <family val="2"/>
      </rPr>
      <t xml:space="preserve"> </t>
    </r>
    <r>
      <rPr>
        <b/>
        <i/>
        <sz val="14"/>
        <color rgb="FF000000"/>
        <rFont val="Arial"/>
        <family val="2"/>
      </rPr>
      <t>A</t>
    </r>
    <r>
      <rPr>
        <i/>
        <sz val="14"/>
        <color rgb="FF000000"/>
        <rFont val="Arial"/>
        <family val="2"/>
      </rPr>
      <t xml:space="preserve"> (titre de champion national)</t>
    </r>
  </si>
  <si>
    <t>Préliminaires /1000</t>
  </si>
  <si>
    <r>
      <t xml:space="preserve">Catégorie Promotion </t>
    </r>
    <r>
      <rPr>
        <i/>
        <sz val="14"/>
        <color rgb="FF000000"/>
        <rFont val="Arial"/>
        <family val="2"/>
      </rPr>
      <t>(Titre de champion national)</t>
    </r>
  </si>
  <si>
    <r>
      <t>Catégorie F3P-AFM Vol en musique</t>
    </r>
    <r>
      <rPr>
        <i/>
        <sz val="14"/>
        <color rgb="FF000000"/>
        <rFont val="Arial"/>
        <family val="2"/>
      </rPr>
      <t xml:space="preserve"> (Titre de champion de France)</t>
    </r>
  </si>
  <si>
    <r>
      <t>Catégorie F3P-AFM Vol en musique</t>
    </r>
    <r>
      <rPr>
        <i/>
        <sz val="14"/>
        <color rgb="FF000000"/>
        <rFont val="Arial"/>
        <family val="2"/>
      </rPr>
      <t xml:space="preserve"> (Titre de champion de France Junior)</t>
    </r>
  </si>
  <si>
    <r>
      <t>Catégorie Nationale B</t>
    </r>
    <r>
      <rPr>
        <i/>
        <sz val="14"/>
        <color rgb="FF000000"/>
        <rFont val="Arial"/>
        <family val="2"/>
      </rPr>
      <t xml:space="preserve"> (épreuve hors championnat de France)</t>
    </r>
  </si>
  <si>
    <t xml:space="preserve"> Championnat de France d'Avion de voltige indoor RC (F3P)</t>
  </si>
  <si>
    <t>15/16 avril 2023 - Troyes (Vol en salle troyen)</t>
  </si>
  <si>
    <t xml:space="preserve"> Championnat de France F3Q - Planeurs remorqués</t>
  </si>
  <si>
    <t>21/05/23 - AVANTON (Aéro-Culb du Poitou - Les ailes du futur)</t>
  </si>
  <si>
    <r>
      <t xml:space="preserve">F3Q - Planeurs remorqués - </t>
    </r>
    <r>
      <rPr>
        <i/>
        <sz val="14"/>
        <rFont val="Arial"/>
        <family val="2"/>
      </rPr>
      <t>(titre de champion de France)</t>
    </r>
  </si>
  <si>
    <t>Nom et Prénom</t>
  </si>
  <si>
    <r>
      <t xml:space="preserve">C/J   </t>
    </r>
    <r>
      <rPr>
        <i/>
        <sz val="11"/>
        <rFont val="Arial"/>
        <family val="2"/>
      </rPr>
      <t>(2)</t>
    </r>
  </si>
  <si>
    <t xml:space="preserve"> LAM</t>
  </si>
  <si>
    <r>
      <t xml:space="preserve">Résultat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(3)</t>
    </r>
  </si>
  <si>
    <r>
      <t>Vol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</si>
  <si>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t xml:space="preserve">Vol 2  </t>
    </r>
    <r>
      <rPr>
        <i/>
        <sz val="11"/>
        <rFont val="Arial"/>
        <family val="2"/>
      </rPr>
      <t>(4)</t>
    </r>
  </si>
  <si>
    <r>
      <t xml:space="preserve">Vol 3  </t>
    </r>
    <r>
      <rPr>
        <i/>
        <sz val="11"/>
        <rFont val="Arial"/>
        <family val="2"/>
      </rPr>
      <t>(4)</t>
    </r>
  </si>
  <si>
    <r>
      <t xml:space="preserve">Vol 4  </t>
    </r>
    <r>
      <rPr>
        <i/>
        <sz val="11"/>
        <rFont val="Arial"/>
        <family val="2"/>
      </rPr>
      <t>(4)</t>
    </r>
  </si>
  <si>
    <r>
      <t xml:space="preserve">Vol 5  </t>
    </r>
    <r>
      <rPr>
        <i/>
        <sz val="11"/>
        <rFont val="Arial"/>
        <family val="2"/>
      </rPr>
      <t>(4)</t>
    </r>
  </si>
  <si>
    <t>OLE, Julien</t>
  </si>
  <si>
    <t>AMCM</t>
  </si>
  <si>
    <t>/</t>
  </si>
  <si>
    <t>CHENOZ, Olivier</t>
  </si>
  <si>
    <t>GOURDET, Julien</t>
  </si>
  <si>
    <t>VENAT, Romain</t>
  </si>
  <si>
    <t xml:space="preserve">AMN </t>
  </si>
  <si>
    <t>BERGES, Frédéric</t>
  </si>
  <si>
    <t xml:space="preserve">CMB </t>
  </si>
  <si>
    <t>FRAISSE, Jean Michel</t>
  </si>
  <si>
    <t>CHANSARD, Nicolas</t>
  </si>
  <si>
    <t>AMCC</t>
  </si>
  <si>
    <t>JAUME, Fabrice</t>
  </si>
  <si>
    <t>DORMOY, Pierre</t>
  </si>
  <si>
    <t xml:space="preserve">LCE </t>
  </si>
  <si>
    <t>GRANGE, Rémi</t>
  </si>
  <si>
    <t>BORDE, Jérôme</t>
  </si>
  <si>
    <t xml:space="preserve">SMA </t>
  </si>
  <si>
    <t>RUIDE, Sébastien</t>
  </si>
  <si>
    <t>MAILLE, Jérôme</t>
  </si>
  <si>
    <t>BEGUE, Yann</t>
  </si>
  <si>
    <t>SMAC</t>
  </si>
  <si>
    <t>GAUBY, Jordan</t>
  </si>
  <si>
    <t>CMCM</t>
  </si>
  <si>
    <t>LAGUILLON, Franck</t>
  </si>
  <si>
    <t>LE MESLE, Pierre-Louis</t>
  </si>
  <si>
    <t>PROVOST, Loïc</t>
  </si>
  <si>
    <t>SPIRALE 35</t>
  </si>
  <si>
    <t>RIFFLART, Pierre-Francois</t>
  </si>
  <si>
    <t>AMCG</t>
  </si>
  <si>
    <t>BENEDITTINI, Laurent</t>
  </si>
  <si>
    <t>RICARD, Jean-Luc</t>
  </si>
  <si>
    <t xml:space="preserve">MAG </t>
  </si>
  <si>
    <t>GOURDET, Daniel</t>
  </si>
  <si>
    <t>ANEG</t>
  </si>
  <si>
    <t>IOST, Philippe</t>
  </si>
  <si>
    <t>LES 3 PENTES</t>
  </si>
  <si>
    <t>CHANSARD, Hervé</t>
  </si>
  <si>
    <t>LECHARTIER, Thomas</t>
  </si>
  <si>
    <t>CHENOZ, Emmanuelle</t>
  </si>
  <si>
    <t>LE MESLE, Lilian</t>
  </si>
  <si>
    <t>CHENOZ, Jean</t>
  </si>
  <si>
    <t>GENIN, Marc</t>
  </si>
  <si>
    <t>GREGOIRE, Matthieu</t>
  </si>
  <si>
    <t xml:space="preserve">VBA </t>
  </si>
  <si>
    <t>PAYEN, Philippe</t>
  </si>
  <si>
    <t xml:space="preserve">CAC </t>
  </si>
  <si>
    <t>MOREAU, Frédéric</t>
  </si>
  <si>
    <t>THION, Jérome</t>
  </si>
  <si>
    <t xml:space="preserve">MCB </t>
  </si>
  <si>
    <t>SALON, Alain</t>
  </si>
  <si>
    <t>VENIER, Jean-Guy</t>
  </si>
  <si>
    <t>COULOMB, Sylvain</t>
  </si>
  <si>
    <t>AMVL</t>
  </si>
  <si>
    <t>VENAT, Fabrice</t>
  </si>
  <si>
    <t>CHARRUT, Charles</t>
  </si>
  <si>
    <t xml:space="preserve">BAM </t>
  </si>
  <si>
    <t>GIARRAPUTO, Francis</t>
  </si>
  <si>
    <t>MCCT</t>
  </si>
  <si>
    <t>GOURDET, Brigitte</t>
  </si>
  <si>
    <t>ZINK, Thierry</t>
  </si>
  <si>
    <t>LECHARTIER, Alexandre</t>
  </si>
  <si>
    <t>DAMEME, Alain</t>
  </si>
  <si>
    <t>GEERTS, Michel</t>
  </si>
  <si>
    <t>MCCL</t>
  </si>
  <si>
    <t>ALBERT, Jérôme</t>
  </si>
  <si>
    <t xml:space="preserve"> Championnat de France ELECTRO7</t>
  </si>
  <si>
    <t>27 et 28 mai 2023 Savigny-en-Véron (37)</t>
  </si>
  <si>
    <t>Résultat 5/6</t>
  </si>
  <si>
    <t>Fly Off1</t>
  </si>
  <si>
    <t>Fly Off2</t>
  </si>
  <si>
    <t>Fly Off 1+2</t>
  </si>
  <si>
    <r>
      <t xml:space="preserve">….  </t>
    </r>
    <r>
      <rPr>
        <i/>
        <sz val="11"/>
        <rFont val="Arial"/>
        <family val="2"/>
      </rPr>
      <t>(4)</t>
    </r>
  </si>
  <si>
    <t>PERCHERON Daniel</t>
  </si>
  <si>
    <t>CVL</t>
  </si>
  <si>
    <t>CATouraine</t>
  </si>
  <si>
    <t>PONCHANT Olivier</t>
  </si>
  <si>
    <t>M. A. C. C. T.</t>
  </si>
  <si>
    <t>GRAVOUIL Roger</t>
  </si>
  <si>
    <t>PDL</t>
  </si>
  <si>
    <t>Les Ailes Angevines</t>
  </si>
  <si>
    <t>LEAUTE Jacques</t>
  </si>
  <si>
    <t>BRE</t>
  </si>
  <si>
    <t>AC du Finistére</t>
  </si>
  <si>
    <t>GALDEANO Jean Luc</t>
  </si>
  <si>
    <t>GAQ</t>
  </si>
  <si>
    <t>MERVILLE</t>
  </si>
  <si>
    <t>COUVERTIER Philippe</t>
  </si>
  <si>
    <t>Les Ailes Rabelaisiennes</t>
  </si>
  <si>
    <t>DUPONT Dorian</t>
  </si>
  <si>
    <t>VILLESANGE Marc 4942,4</t>
  </si>
  <si>
    <t>LEBERRE Yoan</t>
  </si>
  <si>
    <t>VAUDAINE Georges</t>
  </si>
  <si>
    <t xml:space="preserve">AURA </t>
  </si>
  <si>
    <t>M. C. ROUSSILLONNAIS</t>
  </si>
  <si>
    <t>BOUVIER Michel</t>
  </si>
  <si>
    <t>LES BLAIREAUX AIR MODEL</t>
  </si>
  <si>
    <t>CHAMPION Robert</t>
  </si>
  <si>
    <t>ROGARD Alain</t>
  </si>
  <si>
    <t>BOUCHARINC Patrick</t>
  </si>
  <si>
    <t>TESSIER Frédéric</t>
  </si>
  <si>
    <t>C.A.C.H. 37</t>
  </si>
  <si>
    <t>DURAND Dominique</t>
  </si>
  <si>
    <t>PEAN Bernard</t>
  </si>
  <si>
    <t>TESSIER Philippe</t>
  </si>
  <si>
    <t>GAUVRIT Eric</t>
  </si>
  <si>
    <t>MERAT Norbert</t>
  </si>
  <si>
    <t>GEAY Gilbert</t>
  </si>
  <si>
    <t>IF</t>
  </si>
  <si>
    <t>A.N.E.G.</t>
  </si>
  <si>
    <t>BOSSUT Jean Claude</t>
  </si>
  <si>
    <t>OCC</t>
  </si>
  <si>
    <t xml:space="preserve">MERVILLE AEROMODELISME </t>
  </si>
  <si>
    <t>GAURAT Jacques</t>
  </si>
  <si>
    <t>A. M. VALLEE DE L HERAULT</t>
  </si>
  <si>
    <t>MEIGNANT Jean Claude</t>
  </si>
  <si>
    <t xml:space="preserve">Résultat </t>
  </si>
  <si>
    <t>CHAMBLET Joël-Antoine</t>
  </si>
  <si>
    <t>J2</t>
  </si>
  <si>
    <t>LECOMTE Benjamin</t>
  </si>
  <si>
    <t>BRAZILLE Jérémy</t>
  </si>
  <si>
    <t>AURA</t>
  </si>
  <si>
    <t>MANDON Matthias</t>
  </si>
  <si>
    <t>BAURAIN Marceau</t>
  </si>
  <si>
    <t>J1</t>
  </si>
  <si>
    <t>SIMON Maël</t>
  </si>
  <si>
    <t>LOGEL Thomas</t>
  </si>
  <si>
    <t>CHATRON Maëlys</t>
  </si>
  <si>
    <r>
      <t>Electro 7</t>
    </r>
    <r>
      <rPr>
        <i/>
        <sz val="14"/>
        <rFont val="Arial"/>
        <family val="2"/>
      </rPr>
      <t xml:space="preserve"> (titre de champion de France)</t>
    </r>
  </si>
  <si>
    <r>
      <t xml:space="preserve">Electro 7 cadets-juniors </t>
    </r>
    <r>
      <rPr>
        <i/>
        <sz val="11"/>
        <rFont val="Arial"/>
        <family val="2"/>
      </rPr>
      <t>(titre de champion national)</t>
    </r>
  </si>
  <si>
    <t>CAAFT</t>
  </si>
  <si>
    <t xml:space="preserve"> Championnat de France de Formule France 2000</t>
  </si>
  <si>
    <t>Les 8 et 9 juillet 2023 à Leudeville (91) organisé par l'AC Cigognes</t>
  </si>
  <si>
    <t>Formule France 2000 (titre de champion de France)</t>
  </si>
  <si>
    <r>
      <t>Vol 1</t>
    </r>
    <r>
      <rPr>
        <sz val="11"/>
        <rFont val="Arial"/>
        <family val="2"/>
      </rPr>
      <t xml:space="preserve">  (4)</t>
    </r>
  </si>
  <si>
    <r>
      <t xml:space="preserve">     Vol 4….  </t>
    </r>
    <r>
      <rPr>
        <i/>
        <sz val="11"/>
        <rFont val="Arial"/>
        <family val="2"/>
      </rPr>
      <t>(4)</t>
    </r>
  </si>
  <si>
    <r>
      <t>Vol 5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</si>
  <si>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t xml:space="preserve">Vol 6  </t>
    </r>
    <r>
      <rPr>
        <i/>
        <sz val="11"/>
        <rFont val="Arial"/>
        <family val="2"/>
      </rPr>
      <t>(4)</t>
    </r>
  </si>
  <si>
    <r>
      <t xml:space="preserve">Vol 7  </t>
    </r>
    <r>
      <rPr>
        <i/>
        <sz val="11"/>
        <rFont val="Arial"/>
        <family val="2"/>
      </rPr>
      <t>(4)</t>
    </r>
  </si>
  <si>
    <r>
      <t xml:space="preserve">Vol 8  </t>
    </r>
    <r>
      <rPr>
        <i/>
        <sz val="11"/>
        <rFont val="Arial"/>
        <family val="2"/>
      </rPr>
      <t>(4)</t>
    </r>
  </si>
  <si>
    <t>1</t>
  </si>
  <si>
    <t>ROCOURT Christophe</t>
  </si>
  <si>
    <t>0154</t>
  </si>
  <si>
    <t>AERO CLUB DES CIGOGNES</t>
  </si>
  <si>
    <t>2</t>
  </si>
  <si>
    <t>ELLIOT Patrick</t>
  </si>
  <si>
    <t>3</t>
  </si>
  <si>
    <t>QUOY Sylvain</t>
  </si>
  <si>
    <t>0873</t>
  </si>
  <si>
    <t>EOLE - ASS. MODELISTE VELIVOLE</t>
  </si>
  <si>
    <t>4</t>
  </si>
  <si>
    <t>BOCQUET Luc</t>
  </si>
  <si>
    <t>5</t>
  </si>
  <si>
    <t>BORDIER Charly</t>
  </si>
  <si>
    <t>6</t>
  </si>
  <si>
    <t>BORDIER Remy</t>
  </si>
  <si>
    <t>7</t>
  </si>
  <si>
    <t>LOMBARDIN Lucas</t>
  </si>
  <si>
    <t>8</t>
  </si>
  <si>
    <t>CAMIER Patrick</t>
  </si>
  <si>
    <t>LAMNA - LAM NOUVELLE AQUITAINE</t>
  </si>
  <si>
    <t>0018</t>
  </si>
  <si>
    <t>AILES SILENCIEUSES DE BALZAC</t>
  </si>
  <si>
    <t>9</t>
  </si>
  <si>
    <t>SOULIE Pascal</t>
  </si>
  <si>
    <t>10</t>
  </si>
  <si>
    <t>PAGNOUX Didier</t>
  </si>
  <si>
    <t>11</t>
  </si>
  <si>
    <t>MATTHIEU Hugues</t>
  </si>
  <si>
    <t>LAMNOR - LAM NORMANDIE</t>
  </si>
  <si>
    <t>0173</t>
  </si>
  <si>
    <t>MODELE AIR CLUB 27</t>
  </si>
  <si>
    <t>12</t>
  </si>
  <si>
    <t>DELAVAU André</t>
  </si>
  <si>
    <t>0118</t>
  </si>
  <si>
    <t>AERO CLUB DU POITOU</t>
  </si>
  <si>
    <t>13</t>
  </si>
  <si>
    <t>RABIANT Daniel</t>
  </si>
  <si>
    <t>0409</t>
  </si>
  <si>
    <t>GROUPE A. MAILLOTIN</t>
  </si>
  <si>
    <t>14</t>
  </si>
  <si>
    <t>0102</t>
  </si>
  <si>
    <t>CLUB AEROMODELISTE DE TOURAINE</t>
  </si>
  <si>
    <t>15</t>
  </si>
  <si>
    <t>SALINE Thierry</t>
  </si>
  <si>
    <t>0007</t>
  </si>
  <si>
    <t>AERO CLUB DE ROUEN NORMANDIE</t>
  </si>
  <si>
    <t>16</t>
  </si>
  <si>
    <t>DE RUFFRAY Gaetan</t>
  </si>
  <si>
    <t>17</t>
  </si>
  <si>
    <t>DE VULPIAN Alexandre</t>
  </si>
  <si>
    <t>18</t>
  </si>
  <si>
    <t>CAYRE Franck</t>
  </si>
  <si>
    <t>19</t>
  </si>
  <si>
    <t>PONS Valentin</t>
  </si>
  <si>
    <t>Cadet</t>
  </si>
  <si>
    <t>20</t>
  </si>
  <si>
    <t>CHALIMON Daniel</t>
  </si>
  <si>
    <t>0233</t>
  </si>
  <si>
    <t>CLUB MODELISTE DU VEXIN</t>
  </si>
  <si>
    <t>21</t>
  </si>
  <si>
    <t>TROUVE Julien</t>
  </si>
  <si>
    <t>22</t>
  </si>
  <si>
    <t>MORELLE Philippe</t>
  </si>
  <si>
    <t>23</t>
  </si>
  <si>
    <t>PONS Alexis</t>
  </si>
  <si>
    <t>24</t>
  </si>
  <si>
    <t>MAZOT Stéphane</t>
  </si>
  <si>
    <t>25</t>
  </si>
  <si>
    <t>QUOY Philippe</t>
  </si>
  <si>
    <t>26</t>
  </si>
  <si>
    <t>DELALIN Emile</t>
  </si>
  <si>
    <t>0837</t>
  </si>
  <si>
    <t>FLANDRE RADIO MODELISME</t>
  </si>
  <si>
    <t xml:space="preserve">N.C. </t>
  </si>
  <si>
    <t xml:space="preserve"> Championnat de France de planeur thermique de durée (F3J)</t>
  </si>
  <si>
    <t>01-02/07/2023 - Joigny (GAM)</t>
  </si>
  <si>
    <t>F3J (titre de champion de France)</t>
  </si>
  <si>
    <r>
      <rPr>
        <b/>
        <sz val="11"/>
        <rFont val="Arial"/>
        <family val="2"/>
      </rPr>
      <t xml:space="preserve">C/J   </t>
    </r>
    <r>
      <rPr>
        <i/>
        <sz val="11"/>
        <rFont val="Arial"/>
        <family val="2"/>
      </rPr>
      <t>(2)</t>
    </r>
  </si>
  <si>
    <r>
      <rPr>
        <b/>
        <sz val="11"/>
        <rFont val="Arial"/>
        <family val="2"/>
      </rPr>
      <t xml:space="preserve">Résultat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(3)</t>
    </r>
  </si>
  <si>
    <r>
      <rPr>
        <b/>
        <sz val="11"/>
        <rFont val="Arial"/>
        <family val="2"/>
      </rPr>
      <t>Vol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</si>
  <si>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2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</si>
  <si>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3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</si>
  <si>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4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</si>
  <si>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5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</si>
  <si>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6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</si>
  <si>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7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</si>
  <si>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8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</si>
  <si>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Vol 9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</si>
  <si>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>Fly-Off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</si>
  <si>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rPr>
        <b/>
        <sz val="11"/>
        <rFont val="Arial"/>
        <family val="2"/>
      </rPr>
      <t xml:space="preserve">Fly-Off 2  </t>
    </r>
    <r>
      <rPr>
        <i/>
        <sz val="11"/>
        <rFont val="Arial"/>
        <family val="2"/>
      </rPr>
      <t>(4)</t>
    </r>
  </si>
  <si>
    <t>MOQUEREAU Ivan</t>
  </si>
  <si>
    <t>LAMBFC</t>
  </si>
  <si>
    <t>*462,5</t>
  </si>
  <si>
    <t>SENOUQUE Baptiste</t>
  </si>
  <si>
    <t>*558,8</t>
  </si>
  <si>
    <t>*0,0</t>
  </si>
  <si>
    <t>DE RUFFRAY Gaëtan</t>
  </si>
  <si>
    <t>LAMIF</t>
  </si>
  <si>
    <t>*692,0</t>
  </si>
  <si>
    <t>JAILLAIS Jean-Philippe</t>
  </si>
  <si>
    <t>LAMNA</t>
  </si>
  <si>
    <t>0008</t>
  </si>
  <si>
    <t>R.M.C. THOUARSAIS</t>
  </si>
  <si>
    <t>*632,3</t>
  </si>
  <si>
    <t>MEDARD Patrick</t>
  </si>
  <si>
    <t>LAMAURA</t>
  </si>
  <si>
    <t>0497</t>
  </si>
  <si>
    <t>LES AILES SILENCIEUSES</t>
  </si>
  <si>
    <t>*666,8</t>
  </si>
  <si>
    <t>*542,5</t>
  </si>
  <si>
    <t>*465,0</t>
  </si>
  <si>
    <t>*576,1</t>
  </si>
  <si>
    <t>*547,5</t>
  </si>
  <si>
    <t>CHASTEL Emmanuel</t>
  </si>
  <si>
    <t>NARDON François</t>
  </si>
  <si>
    <t>*481,0</t>
  </si>
  <si>
    <t>LEPROVOST Jean-Michel</t>
  </si>
  <si>
    <t>*299,0</t>
  </si>
  <si>
    <t>DOS SANTOS Carlos</t>
  </si>
  <si>
    <t>LAMNOR</t>
  </si>
  <si>
    <t>*220,9</t>
  </si>
  <si>
    <t>VIOLON Gérard</t>
  </si>
  <si>
    <t>LAMCVL</t>
  </si>
  <si>
    <t>0882</t>
  </si>
  <si>
    <t>AERO MODEL CLUB DE CHATEAUDUN</t>
  </si>
  <si>
    <t>SENOUQUE David</t>
  </si>
  <si>
    <t xml:space="preserve"> Championnat de France de Vol libre d'intérieur</t>
  </si>
  <si>
    <t>8 et 9 juillet 2023 à santeny (94) organisation Modèle Air Club de Mandres (MACM)</t>
  </si>
  <si>
    <t xml:space="preserve">F1D (titre de champion de France) </t>
  </si>
  <si>
    <t xml:space="preserve">Vol 4 </t>
  </si>
  <si>
    <t>Vol 5</t>
  </si>
  <si>
    <t>Vol 6</t>
  </si>
  <si>
    <t>BARBERIS Didier</t>
  </si>
  <si>
    <t>MAC de Mandres</t>
  </si>
  <si>
    <t>MARILIER Thierry</t>
  </si>
  <si>
    <t>BROUANT Nicolas</t>
  </si>
  <si>
    <t>M.A.C. de Mandres</t>
  </si>
  <si>
    <t>CROSNIER Eliott</t>
  </si>
  <si>
    <t>LAMPL</t>
  </si>
  <si>
    <t>Sèvres Anjou Modélisme</t>
  </si>
  <si>
    <t>MORICEAU Bertrand</t>
  </si>
  <si>
    <t>SYLVAIN Antoine</t>
  </si>
  <si>
    <t>F1M Beginner (titre de champion national)</t>
  </si>
  <si>
    <t>MASSON Renaud</t>
  </si>
  <si>
    <t xml:space="preserve">ROMPION Denis </t>
  </si>
  <si>
    <t>CHAUVITEAU Thomas</t>
  </si>
  <si>
    <t>Evreux Air Model</t>
  </si>
  <si>
    <t>GAILLARD Thomas</t>
  </si>
  <si>
    <t>BOCHET Alain</t>
  </si>
  <si>
    <t>F1L EZB Epreuve non organisée</t>
  </si>
  <si>
    <t>F1R Micro 35 Senior (titre de champion national)</t>
  </si>
  <si>
    <t>ALEXANDRE David</t>
  </si>
  <si>
    <t>Micro 35 Cadet (titre de champion national)</t>
  </si>
  <si>
    <t>GHESQUIERE Juliette</t>
  </si>
  <si>
    <t>Evreux Air Modele</t>
  </si>
  <si>
    <t>ALEXANDRE Tayronn</t>
  </si>
  <si>
    <t>BERTRAND Clement</t>
  </si>
  <si>
    <t>AMCB</t>
  </si>
  <si>
    <t>Championnat de France avion de voltige RC 2023</t>
  </si>
  <si>
    <t xml:space="preserve">13 au 16 JUILLET - MACAP </t>
  </si>
  <si>
    <r>
      <t>Catégorie internationale F3A</t>
    </r>
    <r>
      <rPr>
        <i/>
        <sz val="14"/>
        <rFont val="Arial"/>
        <family val="2"/>
      </rPr>
      <t xml:space="preserve"> (titre de champion de France)</t>
    </r>
  </si>
  <si>
    <r>
      <t xml:space="preserve">F3A </t>
    </r>
    <r>
      <rPr>
        <b/>
        <i/>
        <sz val="10"/>
        <rFont val="Arial"/>
        <family val="2"/>
      </rPr>
      <t>(titre de champion de France)</t>
    </r>
  </si>
  <si>
    <t>Préliminaires</t>
  </si>
  <si>
    <t>Demi-Finales</t>
  </si>
  <si>
    <t>Finales</t>
  </si>
  <si>
    <t>Rang</t>
  </si>
  <si>
    <t>#</t>
  </si>
  <si>
    <t>J/S</t>
  </si>
  <si>
    <t>N° Licence</t>
  </si>
  <si>
    <t>Norm.</t>
  </si>
  <si>
    <t>Prélim</t>
  </si>
  <si>
    <r>
      <t xml:space="preserve">Demi 1 </t>
    </r>
    <r>
      <rPr>
        <sz val="9"/>
        <rFont val="Arial"/>
        <family val="2"/>
      </rPr>
      <t>(F23)</t>
    </r>
  </si>
  <si>
    <r>
      <t>Demi 2</t>
    </r>
    <r>
      <rPr>
        <sz val="9"/>
        <rFont val="Arial"/>
        <family val="2"/>
      </rPr>
      <t xml:space="preserve"> (F23)</t>
    </r>
  </si>
  <si>
    <r>
      <t>Fly off 1</t>
    </r>
    <r>
      <rPr>
        <sz val="9"/>
        <rFont val="Arial"/>
        <family val="2"/>
      </rPr>
      <t xml:space="preserve"> (Inc. 1)</t>
    </r>
  </si>
  <si>
    <r>
      <t>Fly off 2</t>
    </r>
    <r>
      <rPr>
        <sz val="9"/>
        <rFont val="Arial"/>
        <family val="2"/>
      </rPr>
      <t xml:space="preserve"> (Inc. 2)</t>
    </r>
  </si>
  <si>
    <r>
      <t>Catégorie nationale B</t>
    </r>
    <r>
      <rPr>
        <i/>
        <sz val="14"/>
        <rFont val="Arial"/>
        <family val="2"/>
      </rPr>
      <t xml:space="preserve"> (titre de champion de France)</t>
    </r>
  </si>
  <si>
    <t>Catégorie Nationale B (titre de champion de France)</t>
  </si>
  <si>
    <t>FLY OFF</t>
  </si>
  <si>
    <t>Fly off 1</t>
  </si>
  <si>
    <t>Fly off 2</t>
  </si>
  <si>
    <t>Fly off 3</t>
  </si>
  <si>
    <r>
      <t>Catégorie nationale A</t>
    </r>
    <r>
      <rPr>
        <i/>
        <sz val="14"/>
        <rFont val="Arial"/>
        <family val="2"/>
      </rPr>
      <t xml:space="preserve"> (titre de champion national)</t>
    </r>
  </si>
  <si>
    <r>
      <t xml:space="preserve">Catégorie Nationale A </t>
    </r>
    <r>
      <rPr>
        <b/>
        <i/>
        <sz val="10"/>
        <rFont val="Arial"/>
        <family val="2"/>
      </rPr>
      <t>(titre de champion national)</t>
    </r>
  </si>
  <si>
    <t>CHAMPIONNAT DE FRANCE DRONE RACING 2023 - 26/27 août 2023 - Polienas (38)</t>
  </si>
  <si>
    <r>
      <t xml:space="preserve">Catégorie internationale F9U </t>
    </r>
    <r>
      <rPr>
        <i/>
        <sz val="14"/>
        <rFont val="Arial"/>
        <family val="2"/>
      </rPr>
      <t xml:space="preserve">(titre de champion de France) </t>
    </r>
  </si>
  <si>
    <t>Place</t>
    <phoneticPr fontId="1" type="noConversion"/>
  </si>
  <si>
    <t>NOM Prénom</t>
  </si>
  <si>
    <t>Cadet/Junior</t>
  </si>
  <si>
    <t>N° licence</t>
  </si>
  <si>
    <r>
      <t xml:space="preserve">Ligue aéromodélisme
</t>
    </r>
    <r>
      <rPr>
        <sz val="11"/>
        <color indexed="8"/>
        <rFont val="Calibri"/>
        <family val="2"/>
      </rPr>
      <t>(LAM)</t>
    </r>
  </si>
  <si>
    <t>N° affiliation club</t>
  </si>
  <si>
    <t>ROUSSEAU Killian</t>
  </si>
  <si>
    <t>PERIGORD AIR MODEL</t>
  </si>
  <si>
    <t>GOIN Ewen</t>
  </si>
  <si>
    <t xml:space="preserve">LAMAURA </t>
  </si>
  <si>
    <t>DRONE RACING POLIENAS</t>
  </si>
  <si>
    <t>BILLARD Thibault</t>
  </si>
  <si>
    <t>CAMPS Aurélien</t>
  </si>
  <si>
    <t>COUAILLES Dorian</t>
  </si>
  <si>
    <t>Junior</t>
  </si>
  <si>
    <t>LAMOCC</t>
  </si>
  <si>
    <t>AEROMODELISME LISLOIS</t>
  </si>
  <si>
    <t>POLI Arthur</t>
  </si>
  <si>
    <t xml:space="preserve">LAMIF </t>
  </si>
  <si>
    <t>MODEL CLUB BUXEEN</t>
  </si>
  <si>
    <t>VALTIER Arthur</t>
  </si>
  <si>
    <t xml:space="preserve">LAMPL </t>
  </si>
  <si>
    <t>AERO MODELISME CLUB CHAPELAIN</t>
  </si>
  <si>
    <t>BEAUDOUIN Lucas</t>
  </si>
  <si>
    <t>C. A. DE CHARTRES</t>
  </si>
  <si>
    <t>BAILLEAU Guillaume</t>
  </si>
  <si>
    <t>FUN FLY CLUB</t>
  </si>
  <si>
    <t>ALBORGHETTI Mathias</t>
  </si>
  <si>
    <t>ULRICH Jérome</t>
  </si>
  <si>
    <t>ALBORGHETTI Franck</t>
  </si>
  <si>
    <t>GOIN Stéphane</t>
  </si>
  <si>
    <t>ROCHE Matti</t>
  </si>
  <si>
    <t>MOGENY Sylvain</t>
  </si>
  <si>
    <t>LEDUC Bastien</t>
  </si>
  <si>
    <t>PICHON-TOURY Jules</t>
  </si>
  <si>
    <t>ESTEVES Daniel</t>
  </si>
  <si>
    <t>GIETHLEN Thibaut</t>
  </si>
  <si>
    <t xml:space="preserve">LAMNA </t>
  </si>
  <si>
    <t>LIMOUZI DRONE RACING</t>
  </si>
  <si>
    <t>CAVICCHI Maxime</t>
  </si>
  <si>
    <t>VALTIER Romain</t>
  </si>
  <si>
    <r>
      <t xml:space="preserve">Catégorie internationale F9U junior </t>
    </r>
    <r>
      <rPr>
        <i/>
        <sz val="14"/>
        <rFont val="Arial"/>
        <family val="2"/>
      </rPr>
      <t xml:space="preserve">(titre de champion de France) </t>
    </r>
  </si>
  <si>
    <r>
      <t xml:space="preserve">Catégorie internationale F9U +35 ans </t>
    </r>
    <r>
      <rPr>
        <i/>
        <sz val="14"/>
        <rFont val="Arial"/>
        <family val="2"/>
      </rPr>
      <t xml:space="preserve">(titre de champion de France) </t>
    </r>
  </si>
  <si>
    <t>Vol libre extérieur</t>
  </si>
  <si>
    <t>Championnats de France VLE</t>
  </si>
  <si>
    <t xml:space="preserve">du 20/07/2023 au 23/07/2023 - Arbigny (01) </t>
  </si>
  <si>
    <t>F1A planeur international (titre de champion de France)</t>
  </si>
  <si>
    <t>C/J (2)</t>
  </si>
  <si>
    <t>Résultat (3)</t>
  </si>
  <si>
    <t>Vol1</t>
  </si>
  <si>
    <t>Vol2</t>
  </si>
  <si>
    <t>Vol3</t>
  </si>
  <si>
    <t>Vol4</t>
  </si>
  <si>
    <t>Vol5</t>
  </si>
  <si>
    <t>Vol6</t>
  </si>
  <si>
    <t>Vol7</t>
  </si>
  <si>
    <t>Flyoff1</t>
  </si>
  <si>
    <t>Flyoff2</t>
  </si>
  <si>
    <t>Flyoff3</t>
  </si>
  <si>
    <t>Capucin RAGOT</t>
  </si>
  <si>
    <t>LAMGE</t>
  </si>
  <si>
    <t>Ludres Air Modèles</t>
  </si>
  <si>
    <t>Emmanuel RAGOT</t>
  </si>
  <si>
    <t>Jean-Pierre LAUREAU</t>
  </si>
  <si>
    <t>Modèle Air Club de Mandres</t>
  </si>
  <si>
    <t>François MOREAU</t>
  </si>
  <si>
    <t>Frédéric ABERLENC</t>
  </si>
  <si>
    <t>Paris Air Model</t>
  </si>
  <si>
    <t>Vincent CROGUENNEC</t>
  </si>
  <si>
    <t>Laurent DUPRIEZ</t>
  </si>
  <si>
    <t>Aéromodélisme Club Thouarsais</t>
  </si>
  <si>
    <t>Laurent THEVENON</t>
  </si>
  <si>
    <t>Foyer Rural Arbusigny</t>
  </si>
  <si>
    <t>Bertrand POUZET</t>
  </si>
  <si>
    <t>CA d’Azay le Brûlé</t>
  </si>
  <si>
    <t>Madeline RAGOT</t>
  </si>
  <si>
    <t>Didier ECHIVARD</t>
  </si>
  <si>
    <t>Léo CHENE</t>
  </si>
  <si>
    <t>Aéro Modélisme Bourges</t>
  </si>
  <si>
    <t>Oscar THEVENON</t>
  </si>
  <si>
    <t>Jean-Pierre CHALLINE</t>
  </si>
  <si>
    <t>Bernard TRACHEZ</t>
  </si>
  <si>
    <t>Michel CAILLAUD</t>
  </si>
  <si>
    <t>Enora CROGUENNEC</t>
  </si>
  <si>
    <t>Karine VILLENFIN</t>
  </si>
  <si>
    <t>Alain BOCHET</t>
  </si>
  <si>
    <t>Gilles BERNARD</t>
  </si>
  <si>
    <t>Caen Aéromodèles</t>
  </si>
  <si>
    <t>Jocelyn POUZET</t>
  </si>
  <si>
    <t>Thomas CHAUVITEAU</t>
  </si>
  <si>
    <t>Bernard BOCHET</t>
  </si>
  <si>
    <t>Eliès CROGUENNEC</t>
  </si>
  <si>
    <t>Jean GODINHO</t>
  </si>
  <si>
    <t>Kathel POUZET</t>
  </si>
  <si>
    <t>Alicia NEVERS</t>
  </si>
  <si>
    <t>LAMPACA</t>
  </si>
  <si>
    <t>Aero Model Club de Provence</t>
  </si>
  <si>
    <t>F1A junior (titre de champion de France)</t>
  </si>
  <si>
    <t>F1B Avion à moteur caoutchouc international Wakefield (titre de champion de France)</t>
  </si>
  <si>
    <t>Louison JACQUEMIN</t>
  </si>
  <si>
    <t>Vol Libre Moncontourois</t>
  </si>
  <si>
    <t>Mickaël RIGAULT</t>
  </si>
  <si>
    <t>Wilfried MORANDINI</t>
  </si>
  <si>
    <t>Jean-Luc BODIN</t>
  </si>
  <si>
    <t>Lorenzo MORANDINI</t>
  </si>
  <si>
    <t>Didier BARBERIS</t>
  </si>
  <si>
    <t>Carla MORANDINI</t>
  </si>
  <si>
    <t>Matéo MORANDINI</t>
  </si>
  <si>
    <t>Benoît JACQUEMIN</t>
  </si>
  <si>
    <t>Aurélien PINEAU</t>
  </si>
  <si>
    <t>Elouan RIGAULT</t>
  </si>
  <si>
    <t>Guy BUISSON</t>
  </si>
  <si>
    <t>VL vallée de Bièvres</t>
  </si>
  <si>
    <t>Jérome JACQUEMIN</t>
  </si>
  <si>
    <t>Bernard MARQUOIS</t>
  </si>
  <si>
    <t>Annie BESNARD</t>
  </si>
  <si>
    <t>Dali JACQUEMIN</t>
  </si>
  <si>
    <t>Julien LATY</t>
  </si>
  <si>
    <t>Serge TEDESCHI</t>
  </si>
  <si>
    <t>Aéro Club des Landes Vol Libre</t>
  </si>
  <si>
    <t>Richard NOUVIAN</t>
  </si>
  <si>
    <t>Didier CHEVENARD</t>
  </si>
  <si>
    <t>F1B junior (titre de champion de France)</t>
  </si>
  <si>
    <t>F1C motomodèle international (titre de champion de France)</t>
  </si>
  <si>
    <t>François DUCASSOU</t>
  </si>
  <si>
    <t>Miguel DUPONT</t>
  </si>
  <si>
    <t>Valérie JAMIN</t>
  </si>
  <si>
    <t>Michel REVERAULT</t>
  </si>
  <si>
    <t>Gauthier BRIERE</t>
  </si>
  <si>
    <t>CA Airbus France toulouse</t>
  </si>
  <si>
    <t>F1G Coupe d'hiver (titre de champion de France)</t>
  </si>
  <si>
    <t>Yves AUBRY</t>
  </si>
  <si>
    <t>Club Modélisme Beaumontois</t>
  </si>
  <si>
    <t>Denis LATY</t>
  </si>
  <si>
    <t>Emil RIEGEL</t>
  </si>
  <si>
    <t>Pascal CERES</t>
  </si>
  <si>
    <t>AC Les Goélands</t>
  </si>
  <si>
    <t>Frédéric NIKITENKO</t>
  </si>
  <si>
    <t>Francis NERAUDEAU</t>
  </si>
  <si>
    <t>Aéromodélisme Pontois</t>
  </si>
  <si>
    <t>Michel DJIAN</t>
  </si>
  <si>
    <t>Théo JOUFFROY</t>
  </si>
  <si>
    <t>026</t>
  </si>
  <si>
    <t>019</t>
  </si>
  <si>
    <t>F1H Planeur A1 (titre de champion national)</t>
  </si>
  <si>
    <t>Mathys MARTINEAU</t>
  </si>
  <si>
    <t>Gabriel MARCHAND</t>
  </si>
  <si>
    <t>Pierre CALVET</t>
  </si>
  <si>
    <t>AILES DU MACONNAIS ET DU VAL DE SAONE</t>
  </si>
  <si>
    <t>Emmanuel UZUREAU</t>
  </si>
  <si>
    <t>Bertrand MORICEAU</t>
  </si>
  <si>
    <t>F1K avion à moteur CO2 (titre de champion national)</t>
  </si>
  <si>
    <t>Bernard COLLET</t>
  </si>
  <si>
    <t>Bernard LACIRE</t>
  </si>
  <si>
    <t>F1Q motomodèle électrique (titre de champion national)</t>
  </si>
  <si>
    <t>Jean-Luc DRAPEAU</t>
  </si>
  <si>
    <t>Yvon JALLET</t>
  </si>
  <si>
    <t>Pascal HELAINE</t>
  </si>
  <si>
    <t>B9 AIR MODEL CLUB</t>
  </si>
  <si>
    <t>F1S électrique (titre de champion national)</t>
  </si>
  <si>
    <t>François LEDENT</t>
  </si>
  <si>
    <t>Planeur national (titre de champion national)</t>
  </si>
  <si>
    <t>Sébastien IMBERT</t>
  </si>
  <si>
    <t>Marcel PUJADE</t>
  </si>
  <si>
    <t>Nicolas BROUANT</t>
  </si>
  <si>
    <t>Angel SOLANO</t>
  </si>
  <si>
    <t>Planeur cadets</t>
  </si>
  <si>
    <t>Eliot IMBERT</t>
  </si>
  <si>
    <t>Caoutchouc cadets P30</t>
  </si>
  <si>
    <t>Caoutchouc national junior/senior</t>
  </si>
  <si>
    <t>AERO MODELE CLUB BRYARD</t>
  </si>
  <si>
    <t>Joël BESNARD</t>
  </si>
  <si>
    <t>E20 électrique</t>
  </si>
  <si>
    <t xml:space="preserve"> Championnat de France de Vol Circulaire Commandé</t>
  </si>
  <si>
    <t>26 et 27 Août 2023 à La Queue en Brie ( 94 ) par le Club Modéliste de Cachan</t>
  </si>
  <si>
    <r>
      <rPr>
        <b/>
        <i/>
        <sz val="14"/>
        <color rgb="FF000000"/>
        <rFont val="Arial"/>
        <family val="2"/>
        <charset val="1"/>
      </rPr>
      <t xml:space="preserve">Acrobatie Nationale </t>
    </r>
    <r>
      <rPr>
        <i/>
        <sz val="14"/>
        <color rgb="FF000000"/>
        <rFont val="Arial"/>
        <family val="2"/>
        <charset val="1"/>
      </rPr>
      <t>(titre de champion de France)</t>
    </r>
  </si>
  <si>
    <r>
      <rPr>
        <b/>
        <sz val="10"/>
        <color rgb="FF000000"/>
        <rFont val="Arial"/>
        <family val="2"/>
        <charset val="1"/>
      </rPr>
      <t>C/J</t>
    </r>
    <r>
      <rPr>
        <i/>
        <sz val="11"/>
        <color rgb="FF000000"/>
        <rFont val="Arial"/>
        <family val="2"/>
        <charset val="1"/>
      </rPr>
      <t>(2)</t>
    </r>
  </si>
  <si>
    <r>
      <rPr>
        <b/>
        <sz val="10"/>
        <color rgb="FF000000"/>
        <rFont val="Arial"/>
        <family val="2"/>
        <charset val="1"/>
      </rPr>
      <t xml:space="preserve">Résultat </t>
    </r>
    <r>
      <rPr>
        <i/>
        <sz val="11"/>
        <color rgb="FF000000"/>
        <rFont val="Arial"/>
        <family val="2"/>
        <charset val="1"/>
      </rPr>
      <t>(3)</t>
    </r>
  </si>
  <si>
    <r>
      <rPr>
        <b/>
        <sz val="10"/>
        <color rgb="FF000000"/>
        <rFont val="Arial"/>
        <family val="2"/>
        <charset val="1"/>
      </rPr>
      <t>Vol 1</t>
    </r>
    <r>
      <rPr>
        <i/>
        <sz val="11"/>
        <color rgb="FF000000"/>
        <rFont val="Arial"/>
        <family val="2"/>
        <charset val="1"/>
      </rPr>
      <t>(4)</t>
    </r>
  </si>
  <si>
    <r>
      <rPr>
        <b/>
        <sz val="10"/>
        <color rgb="FF000000"/>
        <rFont val="Arial"/>
        <family val="2"/>
        <charset val="1"/>
      </rPr>
      <t>Vol 2</t>
    </r>
    <r>
      <rPr>
        <i/>
        <sz val="11"/>
        <color rgb="FF000000"/>
        <rFont val="Arial"/>
        <family val="2"/>
        <charset val="1"/>
      </rPr>
      <t>(4)</t>
    </r>
  </si>
  <si>
    <r>
      <rPr>
        <b/>
        <sz val="10"/>
        <color rgb="FF000000"/>
        <rFont val="Arial"/>
        <family val="2"/>
        <charset val="1"/>
      </rPr>
      <t>Vol 3</t>
    </r>
    <r>
      <rPr>
        <i/>
        <sz val="11"/>
        <color rgb="FF000000"/>
        <rFont val="Arial"/>
        <family val="2"/>
        <charset val="1"/>
      </rPr>
      <t>(4)</t>
    </r>
  </si>
  <si>
    <t xml:space="preserve">TAMAZLICARU Catalina </t>
  </si>
  <si>
    <t>Ile de France</t>
  </si>
  <si>
    <t>Club Modéliste de Cachan</t>
  </si>
  <si>
    <t>LOUIS Florent</t>
  </si>
  <si>
    <t>Grand Est</t>
  </si>
  <si>
    <t>Cercle modéliste Blénot-Lorraine</t>
  </si>
  <si>
    <t>MALENCON Mathias</t>
  </si>
  <si>
    <t xml:space="preserve">BURGAN Romain </t>
  </si>
  <si>
    <t xml:space="preserve">GUILLEMIN Lohann </t>
  </si>
  <si>
    <t xml:space="preserve">CHARON Theo </t>
  </si>
  <si>
    <t>Nouvelle Aquitaine</t>
  </si>
  <si>
    <t>Cercle Modéliste Rullicois</t>
  </si>
  <si>
    <t xml:space="preserve">BUCCI Lionel </t>
  </si>
  <si>
    <t xml:space="preserve">PICARD Heloïse </t>
  </si>
  <si>
    <t xml:space="preserve">PERNIN Charles-Eli </t>
  </si>
  <si>
    <t xml:space="preserve">MARET Adrien </t>
  </si>
  <si>
    <t xml:space="preserve">PICARD Arthur </t>
  </si>
  <si>
    <t xml:space="preserve">BUCCI Vincent </t>
  </si>
  <si>
    <t xml:space="preserve">GUILLAIN Ludovic </t>
  </si>
  <si>
    <t xml:space="preserve">ANDRE Melvyn </t>
  </si>
  <si>
    <t xml:space="preserve">MARET Charles </t>
  </si>
  <si>
    <t xml:space="preserve">BUCCI Maxime </t>
  </si>
  <si>
    <t xml:space="preserve"> </t>
  </si>
  <si>
    <r>
      <rPr>
        <b/>
        <i/>
        <sz val="14"/>
        <color rgb="FF000000"/>
        <rFont val="Arial"/>
        <family val="2"/>
        <charset val="1"/>
      </rPr>
      <t xml:space="preserve">Acrobatie Nationale Junior </t>
    </r>
    <r>
      <rPr>
        <i/>
        <sz val="14"/>
        <color rgb="FF000000"/>
        <rFont val="Arial"/>
        <family val="2"/>
        <charset val="1"/>
      </rPr>
      <t>(titre de champion national)</t>
    </r>
  </si>
  <si>
    <r>
      <rPr>
        <b/>
        <sz val="10"/>
        <color rgb="FF000000"/>
        <rFont val="Arial"/>
        <family val="2"/>
        <charset val="1"/>
      </rPr>
      <t xml:space="preserve">C/J </t>
    </r>
    <r>
      <rPr>
        <i/>
        <sz val="11"/>
        <color rgb="FF000000"/>
        <rFont val="Arial"/>
        <family val="2"/>
        <charset val="1"/>
      </rPr>
      <t>(2)</t>
    </r>
  </si>
  <si>
    <r>
      <rPr>
        <b/>
        <i/>
        <sz val="14"/>
        <color rgb="FF000000"/>
        <rFont val="Arial"/>
        <family val="2"/>
        <charset val="1"/>
      </rPr>
      <t xml:space="preserve">Acrobatie Nationale Cadet </t>
    </r>
    <r>
      <rPr>
        <i/>
        <sz val="14"/>
        <color rgb="FF000000"/>
        <rFont val="Arial"/>
        <family val="2"/>
        <charset val="1"/>
      </rPr>
      <t>(titre de champion national)</t>
    </r>
  </si>
  <si>
    <r>
      <rPr>
        <b/>
        <i/>
        <sz val="14"/>
        <color rgb="FF000000"/>
        <rFont val="Arial"/>
        <family val="2"/>
        <charset val="1"/>
      </rPr>
      <t xml:space="preserve">Vitesse Promotion </t>
    </r>
    <r>
      <rPr>
        <i/>
        <sz val="14"/>
        <color rgb="FF000000"/>
        <rFont val="Arial"/>
        <family val="2"/>
        <charset val="1"/>
      </rPr>
      <t>(titre de champion national)</t>
    </r>
  </si>
  <si>
    <t>B/J/C/VS</t>
  </si>
  <si>
    <r>
      <rPr>
        <b/>
        <sz val="10"/>
        <color rgb="FF000000"/>
        <rFont val="Arial"/>
        <family val="2"/>
        <charset val="1"/>
      </rPr>
      <t>Résultat</t>
    </r>
    <r>
      <rPr>
        <sz val="11"/>
        <color rgb="FF000000"/>
        <rFont val="Arial"/>
        <family val="2"/>
        <charset val="1"/>
      </rPr>
      <t xml:space="preserve"> </t>
    </r>
    <r>
      <rPr>
        <i/>
        <sz val="11"/>
        <color rgb="FF000000"/>
        <rFont val="Arial"/>
        <family val="2"/>
        <charset val="1"/>
      </rPr>
      <t>(3)</t>
    </r>
  </si>
  <si>
    <t>B</t>
  </si>
  <si>
    <r>
      <rPr>
        <b/>
        <i/>
        <sz val="14"/>
        <color rgb="FF000000"/>
        <rFont val="Arial"/>
        <family val="2"/>
        <charset val="1"/>
      </rPr>
      <t xml:space="preserve">Vitesse Nationale </t>
    </r>
    <r>
      <rPr>
        <i/>
        <sz val="14"/>
        <color rgb="FF000000"/>
        <rFont val="Arial"/>
        <family val="2"/>
        <charset val="1"/>
      </rPr>
      <t>(titre de champion national)</t>
    </r>
  </si>
  <si>
    <t>Type</t>
  </si>
  <si>
    <t>PASTEUREL Rémi</t>
  </si>
  <si>
    <t>AUBE Jean-Marc</t>
  </si>
  <si>
    <t>PASTUREL Rémi</t>
  </si>
  <si>
    <t>DAVID Damien</t>
  </si>
  <si>
    <t>ROSTISLAVOV Anthony</t>
  </si>
  <si>
    <r>
      <rPr>
        <b/>
        <i/>
        <sz val="14"/>
        <color rgb="FF000000"/>
        <rFont val="Arial"/>
        <family val="2"/>
        <charset val="1"/>
      </rPr>
      <t xml:space="preserve">F2A, (vitesse 2,5cm3) </t>
    </r>
    <r>
      <rPr>
        <i/>
        <sz val="14"/>
        <color rgb="FF000000"/>
        <rFont val="Arial"/>
        <family val="2"/>
        <charset val="1"/>
      </rPr>
      <t>(titre de champion de France)</t>
    </r>
  </si>
  <si>
    <r>
      <rPr>
        <b/>
        <sz val="10"/>
        <color rgb="FF000000"/>
        <rFont val="Arial"/>
        <family val="2"/>
        <charset val="1"/>
      </rPr>
      <t>Résultat</t>
    </r>
    <r>
      <rPr>
        <i/>
        <sz val="11"/>
        <color rgb="FF000000"/>
        <rFont val="Arial"/>
        <family val="2"/>
        <charset val="1"/>
      </rPr>
      <t>(3)</t>
    </r>
  </si>
  <si>
    <r>
      <rPr>
        <b/>
        <sz val="10"/>
        <color rgb="FF000000"/>
        <rFont val="Arial"/>
        <family val="2"/>
        <charset val="1"/>
      </rPr>
      <t xml:space="preserve">Vol 3 </t>
    </r>
    <r>
      <rPr>
        <i/>
        <sz val="11"/>
        <color rgb="FF000000"/>
        <rFont val="Arial"/>
        <family val="2"/>
        <charset val="1"/>
      </rPr>
      <t>(4)</t>
    </r>
  </si>
  <si>
    <r>
      <rPr>
        <b/>
        <sz val="12"/>
        <color rgb="FF000000"/>
        <rFont val="Arial"/>
        <family val="2"/>
        <charset val="1"/>
      </rPr>
      <t>Vol 4</t>
    </r>
    <r>
      <rPr>
        <b/>
        <i/>
        <sz val="12"/>
        <color rgb="FF000000"/>
        <rFont val="Arial"/>
        <family val="2"/>
        <charset val="1"/>
      </rPr>
      <t>(4)</t>
    </r>
  </si>
  <si>
    <t>PERRET Matthieu</t>
  </si>
  <si>
    <r>
      <rPr>
        <b/>
        <i/>
        <sz val="14"/>
        <color rgb="FF000000"/>
        <rFont val="Arial"/>
        <family val="2"/>
        <charset val="1"/>
      </rPr>
      <t>Acrobatie F2B </t>
    </r>
    <r>
      <rPr>
        <i/>
        <sz val="14"/>
        <color rgb="FF000000"/>
        <rFont val="Arial"/>
        <family val="2"/>
        <charset val="1"/>
      </rPr>
      <t>(titre de champion de France)</t>
    </r>
  </si>
  <si>
    <r>
      <rPr>
        <b/>
        <sz val="10"/>
        <color rgb="FF000000"/>
        <rFont val="Arial"/>
        <family val="2"/>
        <charset val="1"/>
      </rPr>
      <t>Vol 1</t>
    </r>
    <r>
      <rPr>
        <sz val="11"/>
        <color rgb="FF000000"/>
        <rFont val="Arial"/>
        <family val="2"/>
        <charset val="1"/>
      </rPr>
      <t xml:space="preserve">  </t>
    </r>
  </si>
  <si>
    <t xml:space="preserve">Vol 2  </t>
  </si>
  <si>
    <t>fly off 1</t>
  </si>
  <si>
    <t>fly off 2</t>
  </si>
  <si>
    <t xml:space="preserve">GAUTHIER Alexandre </t>
  </si>
  <si>
    <t xml:space="preserve">CHAPOULAUD Nicolas </t>
  </si>
  <si>
    <t>Aéro-Model Club de Limoges</t>
  </si>
  <si>
    <t xml:space="preserve">RAMPNOUX Philippe </t>
  </si>
  <si>
    <t>Aéro Club d'Agen</t>
  </si>
  <si>
    <t xml:space="preserve">GAUTHIER Philippe </t>
  </si>
  <si>
    <t xml:space="preserve">PIGOUT Jacky </t>
  </si>
  <si>
    <t>Provence Alpes Cotes Azur</t>
  </si>
  <si>
    <t>Escadrille Aéromodélisme de Caillan</t>
  </si>
  <si>
    <t xml:space="preserve">SAUNIER Thierry </t>
  </si>
  <si>
    <t>Model Air Club d'Aix en Provence</t>
  </si>
  <si>
    <t xml:space="preserve">CHARON Yoann </t>
  </si>
  <si>
    <t xml:space="preserve">CAILLAUD Michel </t>
  </si>
  <si>
    <t xml:space="preserve">GAUTHIER Baptiste </t>
  </si>
  <si>
    <t xml:space="preserve">PICARD Fabrice </t>
  </si>
  <si>
    <t xml:space="preserve">TAMAZLICARU Charles </t>
  </si>
  <si>
    <t xml:space="preserve">LECHNER Jean-Pascal </t>
  </si>
  <si>
    <t xml:space="preserve">HANRIOT Thomas </t>
  </si>
  <si>
    <t xml:space="preserve">RAFFAL Bernard </t>
  </si>
  <si>
    <t>Auvergne Rhone Alpe</t>
  </si>
  <si>
    <t>Aero Club de Saint Etienne</t>
  </si>
  <si>
    <t>N.C.</t>
  </si>
  <si>
    <t>David LIBER</t>
  </si>
  <si>
    <t>Invité</t>
  </si>
  <si>
    <t>Belgique</t>
  </si>
  <si>
    <t>Centre Aéromodélisme de Pépinster</t>
  </si>
  <si>
    <r>
      <rPr>
        <b/>
        <i/>
        <sz val="14"/>
        <color rgb="FF000000"/>
        <rFont val="Arial"/>
        <family val="2"/>
        <charset val="1"/>
      </rPr>
      <t xml:space="preserve">F2C. (Team-racing) </t>
    </r>
    <r>
      <rPr>
        <i/>
        <sz val="14"/>
        <color rgb="FF000000"/>
        <rFont val="Arial"/>
        <family val="2"/>
        <charset val="1"/>
      </rPr>
      <t>(titre de champion de France)</t>
    </r>
  </si>
  <si>
    <r>
      <rPr>
        <b/>
        <sz val="10"/>
        <color rgb="FF000000"/>
        <rFont val="Arial"/>
        <family val="2"/>
        <charset val="1"/>
      </rPr>
      <t xml:space="preserve">Résultat </t>
    </r>
    <r>
      <rPr>
        <i/>
        <sz val="11"/>
        <color rgb="FF000000"/>
        <rFont val="Arial"/>
        <family val="2"/>
        <charset val="1"/>
      </rPr>
      <t>(3</t>
    </r>
  </si>
  <si>
    <r>
      <rPr>
        <b/>
        <sz val="10"/>
        <color rgb="FF000000"/>
        <rFont val="Arial"/>
        <family val="2"/>
        <charset val="1"/>
      </rPr>
      <t>Vol 4</t>
    </r>
    <r>
      <rPr>
        <i/>
        <sz val="11"/>
        <color rgb="FF000000"/>
        <rFont val="Arial"/>
        <family val="2"/>
        <charset val="1"/>
      </rPr>
      <t>(4)</t>
    </r>
  </si>
  <si>
    <t>SURUGUE Pascal / SURUGUE Georges</t>
  </si>
  <si>
    <t>DISQ</t>
  </si>
  <si>
    <t>OUGEN Thierry / SURUGUE Roland</t>
  </si>
  <si>
    <t>GAUTHIER Alexandre / VILLEBOEUF Thomas</t>
  </si>
  <si>
    <t>76 tours</t>
  </si>
  <si>
    <t>99 tours</t>
  </si>
  <si>
    <t>PICARD Fabrice / PICARD Michel</t>
  </si>
  <si>
    <t>69 tours</t>
  </si>
  <si>
    <t>HANRIOT Thomas / BUCCI Lionel</t>
  </si>
  <si>
    <t>40 tours</t>
  </si>
  <si>
    <t>0 tour</t>
  </si>
  <si>
    <t>72 tours</t>
  </si>
  <si>
    <r>
      <rPr>
        <b/>
        <i/>
        <sz val="14"/>
        <color rgb="FF000000"/>
        <rFont val="Arial"/>
        <family val="2"/>
        <charset val="1"/>
      </rPr>
      <t xml:space="preserve">F2D : (Combat) </t>
    </r>
    <r>
      <rPr>
        <i/>
        <sz val="14"/>
        <color rgb="FF000000"/>
        <rFont val="Arial"/>
        <family val="2"/>
        <charset val="1"/>
      </rPr>
      <t>(titre de champion de France)</t>
    </r>
  </si>
  <si>
    <r>
      <rPr>
        <b/>
        <sz val="10"/>
        <color rgb="FF000000"/>
        <rFont val="Arial"/>
        <family val="2"/>
        <charset val="1"/>
      </rPr>
      <t>Résultat</t>
    </r>
    <r>
      <rPr>
        <sz val="11"/>
        <color rgb="FF000000"/>
        <rFont val="Arial"/>
        <family val="2"/>
        <charset val="1"/>
      </rPr>
      <t xml:space="preserve"> </t>
    </r>
    <r>
      <rPr>
        <i/>
        <sz val="11"/>
        <color rgb="FF000000"/>
        <rFont val="Arial"/>
        <family val="2"/>
        <charset val="1"/>
      </rPr>
      <t>(3</t>
    </r>
  </si>
  <si>
    <t>CHAMPAIN Benoit</t>
  </si>
  <si>
    <t>W</t>
  </si>
  <si>
    <t>RIERA Xavi</t>
  </si>
  <si>
    <t>L</t>
  </si>
  <si>
    <t>X</t>
  </si>
  <si>
    <t>VILLEBOEUF Thomas</t>
  </si>
  <si>
    <r>
      <rPr>
        <b/>
        <sz val="10"/>
        <color rgb="FF000000"/>
        <rFont val="Arial"/>
        <family val="2"/>
        <charset val="1"/>
      </rPr>
      <t xml:space="preserve">Vol3 </t>
    </r>
    <r>
      <rPr>
        <i/>
        <sz val="11"/>
        <color rgb="FF000000"/>
        <rFont val="Arial"/>
        <family val="2"/>
        <charset val="1"/>
      </rPr>
      <t>(4)</t>
    </r>
  </si>
  <si>
    <t>SURUGUE Georges / SURUGUE Bryce</t>
  </si>
  <si>
    <t>Grand Est / Nouvelle Aquitaine</t>
  </si>
  <si>
    <t>1000 / 851</t>
  </si>
  <si>
    <t>Cercle modéliste Blénot-Lorraine / Cercle Modéliste Rullicois</t>
  </si>
  <si>
    <t>HANRIOT Thomas / LOUIS Florent</t>
  </si>
  <si>
    <t>PICARD Fabrice / PERNIN Charles Eli</t>
  </si>
  <si>
    <t>32 tours</t>
  </si>
  <si>
    <t>GUILLEMIN Lohann / PICARD Michel</t>
  </si>
  <si>
    <t xml:space="preserve"> Championnat de France de Maquettes</t>
  </si>
  <si>
    <t>25 au 27 août 2023 ROCHEFORT (RAC 17)</t>
  </si>
  <si>
    <r>
      <t xml:space="preserve">Catégorie F4C </t>
    </r>
    <r>
      <rPr>
        <i/>
        <sz val="14"/>
        <rFont val="Arial"/>
        <family val="2"/>
      </rPr>
      <t>(Titre de champion de France)</t>
    </r>
  </si>
  <si>
    <t>Statique</t>
  </si>
  <si>
    <t>vol 3</t>
  </si>
  <si>
    <t>Levy Marc</t>
  </si>
  <si>
    <t>OCCITANIE</t>
  </si>
  <si>
    <t>EOLE MURET</t>
  </si>
  <si>
    <t>Busom Fabien</t>
  </si>
  <si>
    <r>
      <t>N</t>
    </r>
    <r>
      <rPr>
        <vertAlign val="superscript"/>
        <sz val="10"/>
        <rFont val="Arial"/>
        <family val="2"/>
      </rPr>
      <t>elle</t>
    </r>
    <r>
      <rPr>
        <sz val="10"/>
        <rFont val="Arial"/>
        <family val="2"/>
      </rPr>
      <t>AQUITAINE</t>
    </r>
  </si>
  <si>
    <t>AERO. PONTOIS</t>
  </si>
  <si>
    <t>Boulanger Daniel</t>
  </si>
  <si>
    <t>GRAND EST</t>
  </si>
  <si>
    <t>LUNEVILLE</t>
  </si>
  <si>
    <t>Nieto Roger</t>
  </si>
  <si>
    <t>BRETAGNE</t>
  </si>
  <si>
    <t>ASAEC - GUER</t>
  </si>
  <si>
    <t>Marlin Philippe</t>
  </si>
  <si>
    <r>
      <t xml:space="preserve">Catégorie F4H </t>
    </r>
    <r>
      <rPr>
        <i/>
        <sz val="14"/>
        <rFont val="Arial"/>
        <family val="2"/>
      </rPr>
      <t>(Titre de champion de France)</t>
    </r>
  </si>
  <si>
    <t>Levy Alexis</t>
  </si>
  <si>
    <t>R A C 17</t>
  </si>
  <si>
    <t>A.S.A.E.C</t>
  </si>
  <si>
    <t>Delouvelaere Eric</t>
  </si>
  <si>
    <t>NORMANDIE</t>
  </si>
  <si>
    <t>FALAISE MODELE CLUB</t>
  </si>
  <si>
    <t>P.Masson- P.Marlin</t>
  </si>
  <si>
    <t>CLUB AERO. DU MEDOC</t>
  </si>
  <si>
    <t>P.Delrieu</t>
  </si>
  <si>
    <t>M.A.C. 17</t>
  </si>
  <si>
    <t>Pierre Boissière</t>
  </si>
  <si>
    <t>A. MORTAGNE AU PERCHE</t>
  </si>
  <si>
    <t>J.Benedetti-H.Sacriste</t>
  </si>
  <si>
    <t>A.I.M.</t>
  </si>
  <si>
    <r>
      <t>Catégories Nationales (Avion - Planeur - Hélicoptère) - (</t>
    </r>
    <r>
      <rPr>
        <i/>
        <sz val="14"/>
        <rFont val="Arial"/>
        <family val="2"/>
      </rPr>
      <t>Titre de champion de France)</t>
    </r>
  </si>
  <si>
    <t>Cat.</t>
  </si>
  <si>
    <r>
      <t xml:space="preserve">Résultat </t>
    </r>
    <r>
      <rPr>
        <sz val="11"/>
        <rFont val="Arial"/>
        <family val="2"/>
      </rPr>
      <t xml:space="preserve"> </t>
    </r>
  </si>
  <si>
    <t>Degrave Adrien</t>
  </si>
  <si>
    <t>A</t>
  </si>
  <si>
    <t>C.A.M.Andernos</t>
  </si>
  <si>
    <t>Pichot Olivier</t>
  </si>
  <si>
    <t>A.M.C. du GOLFE</t>
  </si>
  <si>
    <t>Delbouys Olivier</t>
  </si>
  <si>
    <t>Giraud Sébastian</t>
  </si>
  <si>
    <t>AERO RC LINXE</t>
  </si>
  <si>
    <t>Fournat Patrick</t>
  </si>
  <si>
    <t>LES MOUETTES RIEUSES</t>
  </si>
  <si>
    <t>Gainard Eric</t>
  </si>
  <si>
    <t>Torres Laurent</t>
  </si>
  <si>
    <t>Delrieu Pierre</t>
  </si>
  <si>
    <t>P</t>
  </si>
  <si>
    <t>M.A.C.17</t>
  </si>
  <si>
    <t>Sicard Gilles</t>
  </si>
  <si>
    <t>Auvergne Rhône-Alpes</t>
  </si>
  <si>
    <t>VOL LIBRE</t>
  </si>
  <si>
    <t>Postigo Stéphane</t>
  </si>
  <si>
    <t>C.A.de CESTAS</t>
  </si>
  <si>
    <t>H</t>
  </si>
  <si>
    <t>Decouvelaere Eric</t>
  </si>
  <si>
    <t>Postigo Olivier</t>
  </si>
  <si>
    <t>Guichaoua Valentin</t>
  </si>
  <si>
    <t>C.A.de TREGOR</t>
  </si>
  <si>
    <t xml:space="preserve"> Championnat de France d'Avion de voltige grands modèles (F3M)</t>
  </si>
  <si>
    <t>05 - 06 août 2023 à Surin - 86</t>
  </si>
  <si>
    <t>Intermediate (titre de champion national)</t>
  </si>
  <si>
    <t>PAGNIER Vincent</t>
  </si>
  <si>
    <t>LES AILES DE LA ROMAINE</t>
  </si>
  <si>
    <t xml:space="preserve">AUGER Etienne </t>
  </si>
  <si>
    <t>LAMBRE - LAM BRETAGNE</t>
  </si>
  <si>
    <t>AMC DE LA COTE D'EMERAUDE</t>
  </si>
  <si>
    <t xml:space="preserve">LE VEE Patrice </t>
  </si>
  <si>
    <t>ROSTRENEN AIR MODEL</t>
  </si>
  <si>
    <t xml:space="preserve">PINAUD Sébastien </t>
  </si>
  <si>
    <t>SUD VIENNE AERO-MODELISME</t>
  </si>
  <si>
    <t xml:space="preserve">HEMON Olivier </t>
  </si>
  <si>
    <t xml:space="preserve">UZAN Nicolas </t>
  </si>
  <si>
    <t>HOBBY CLUB</t>
  </si>
  <si>
    <t>Advanced (titre de champion national)</t>
  </si>
  <si>
    <t xml:space="preserve">LE VEE Yanis </t>
  </si>
  <si>
    <t>MIQUEU Théo</t>
  </si>
  <si>
    <t>CA DE L'AGGLOMERA. PALOISE-CAAP 64</t>
  </si>
  <si>
    <t>PIETU Stéphane</t>
  </si>
  <si>
    <t>LAMIF - LAM ILE DE France</t>
  </si>
  <si>
    <t>SAINT FARGEAU PONTHIERRY A. M.</t>
  </si>
  <si>
    <t xml:space="preserve">CARRY Cyrille </t>
  </si>
  <si>
    <t>CLUB MODELISME DE SACLAY</t>
  </si>
  <si>
    <t>Sportman (titre de champion national)</t>
  </si>
  <si>
    <t>ESPOSITO Enzo</t>
  </si>
  <si>
    <t>LAMPACA - LAM PROVENCE ALPES COTE D'AZUR</t>
  </si>
  <si>
    <t>HELICOOLCLUB</t>
  </si>
  <si>
    <t>BOUTET Raphael</t>
  </si>
  <si>
    <t>CHATILLON AEROMODEL 41</t>
  </si>
  <si>
    <t xml:space="preserve">HEMERY Guillaume </t>
  </si>
  <si>
    <t>ESKUALDUN ARRANOAK</t>
  </si>
  <si>
    <t xml:space="preserve">NICLET Marc </t>
  </si>
  <si>
    <t>AERO CLUB ANDRE TESSON</t>
  </si>
  <si>
    <t xml:space="preserve">HEMON Sébastien </t>
  </si>
  <si>
    <t xml:space="preserve">PLUMMER Marc </t>
  </si>
  <si>
    <t>Unlimited (hors championnat)</t>
  </si>
  <si>
    <t xml:space="preserve">FRADET Fabien </t>
  </si>
  <si>
    <t>BATTAGLIA Enzo</t>
  </si>
  <si>
    <t>ROCHEFORT AEROMODEL CLUB 17</t>
  </si>
  <si>
    <t>Libre en musique (hors championnat)</t>
  </si>
  <si>
    <t>F2F. (Good-Year) (titre de champion de France )</t>
  </si>
  <si>
    <t xml:space="preserve"> Championnat de France de Planeur F5J</t>
  </si>
  <si>
    <t>16-17 septembre 2023 :  Scaër  (Aéromodèle Club du Finistère)</t>
  </si>
  <si>
    <t>F5J INTER (titre de champion de France)</t>
  </si>
  <si>
    <t xml:space="preserve">C/J </t>
  </si>
  <si>
    <r>
      <t>Vol 1</t>
    </r>
    <r>
      <rPr>
        <sz val="11"/>
        <rFont val="Arial"/>
        <family val="2"/>
      </rPr>
      <t xml:space="preserve"> </t>
    </r>
  </si>
  <si>
    <t xml:space="preserve">Vol 2 </t>
  </si>
  <si>
    <t>Vol 4</t>
  </si>
  <si>
    <t>Vol 7</t>
  </si>
  <si>
    <t>Adrien GALLET</t>
  </si>
  <si>
    <t>ASSOCIATION MODELISTE DE LA VALLEE DE LA BRESLE NORMANDIE PICARDIE</t>
  </si>
  <si>
    <t>975.69*</t>
  </si>
  <si>
    <t>Gilles BECHEPAY</t>
  </si>
  <si>
    <t>LAMPL - LAM PAYS DE LA LOIRE</t>
  </si>
  <si>
    <t>070</t>
  </si>
  <si>
    <t>M. A. C. DE LOIRE ATLANTIQUE</t>
  </si>
  <si>
    <t>604.75*</t>
  </si>
  <si>
    <t>Romain GALLET</t>
  </si>
  <si>
    <t>963.46*</t>
  </si>
  <si>
    <t>Guillaume GALLET</t>
  </si>
  <si>
    <t>750.22*</t>
  </si>
  <si>
    <t>Quentin PHILIPPE</t>
  </si>
  <si>
    <t>C. A. DE QUIMPER ET DE CORNOUAILLE</t>
  </si>
  <si>
    <t>915.24*</t>
  </si>
  <si>
    <t>Thierry PIZANTI</t>
  </si>
  <si>
    <t>447.08*</t>
  </si>
  <si>
    <t>Lilian LE MESLE</t>
  </si>
  <si>
    <t>651.18*</t>
  </si>
  <si>
    <t>Paul PHILIPPE</t>
  </si>
  <si>
    <t>581.60*</t>
  </si>
  <si>
    <t>Mathys LEJEUNE</t>
  </si>
  <si>
    <t>713.41*</t>
  </si>
  <si>
    <t>Jean louis AUGROS</t>
  </si>
  <si>
    <t>569.66*</t>
  </si>
  <si>
    <t>Nicolas CHANSARD</t>
  </si>
  <si>
    <t>458.82*</t>
  </si>
  <si>
    <t>Philippe FRANCONVILLE</t>
  </si>
  <si>
    <t>0 *</t>
  </si>
  <si>
    <t>Rémi LEJEUNE</t>
  </si>
  <si>
    <t>Frederic FILLIOL</t>
  </si>
  <si>
    <t>F5J NATIONAL  (titre de champion de France)</t>
  </si>
  <si>
    <t>Jérôme THION</t>
  </si>
  <si>
    <t>619.93*</t>
  </si>
  <si>
    <t>Pierre DEGOUY</t>
  </si>
  <si>
    <t>805.99*</t>
  </si>
  <si>
    <t>Didier PAGNOUX</t>
  </si>
  <si>
    <t>018</t>
  </si>
  <si>
    <t>825.05*</t>
  </si>
  <si>
    <t>Hervé CHANSARD</t>
  </si>
  <si>
    <t>519.61*</t>
  </si>
  <si>
    <t>Olivier PONCHANT</t>
  </si>
  <si>
    <t>546</t>
  </si>
  <si>
    <t>M. A. C. COMMANDANT TULASNE</t>
  </si>
  <si>
    <t>860.33*</t>
  </si>
  <si>
    <t>Pierre louis LE MESLE</t>
  </si>
  <si>
    <t>882</t>
  </si>
  <si>
    <t>527.49*</t>
  </si>
  <si>
    <t>Robert CHAMPION</t>
  </si>
  <si>
    <t>Sosthene DARGNIES</t>
  </si>
  <si>
    <t>837</t>
  </si>
  <si>
    <t>Thierry WILMOT</t>
  </si>
  <si>
    <t>609.29*</t>
  </si>
  <si>
    <t>Alain DAMEME</t>
  </si>
  <si>
    <t>LES TROIS PENTES</t>
  </si>
  <si>
    <t>415.30*</t>
  </si>
  <si>
    <t>Daniel CHALIMON</t>
  </si>
  <si>
    <t>170.47*</t>
  </si>
  <si>
    <t>Gérard VIOLON</t>
  </si>
  <si>
    <t>Michel MALABAT</t>
  </si>
  <si>
    <t>MODEL CLUB DE LA COUR ROLAND</t>
  </si>
  <si>
    <t>581.11*</t>
  </si>
  <si>
    <t>Christian TALOUR</t>
  </si>
  <si>
    <t>944</t>
  </si>
  <si>
    <t>AERO MODELE CLUB DU GOLFE</t>
  </si>
  <si>
    <t>571.55*</t>
  </si>
  <si>
    <t>Michel DIEUMEGARD</t>
  </si>
  <si>
    <t>LA CROIX DU SUD</t>
  </si>
  <si>
    <t>430.40*</t>
  </si>
  <si>
    <t>Alex GOUILLON</t>
  </si>
  <si>
    <t>574.54*</t>
  </si>
  <si>
    <t>Martine SPIESER</t>
  </si>
  <si>
    <t>372.53*</t>
  </si>
  <si>
    <t>Andries jan PENNING</t>
  </si>
  <si>
    <t>466</t>
  </si>
  <si>
    <t>ASS. A. LES COLS VERTS</t>
  </si>
  <si>
    <t>460.07*</t>
  </si>
  <si>
    <t>François DEGOUY</t>
  </si>
  <si>
    <t>108</t>
  </si>
  <si>
    <t>Daniel PERCHERON</t>
  </si>
  <si>
    <t>102</t>
  </si>
  <si>
    <r>
      <t xml:space="preserve"> </t>
    </r>
    <r>
      <rPr>
        <b/>
        <i/>
        <sz val="26"/>
        <color indexed="8"/>
        <rFont val="Arial"/>
        <family val="2"/>
      </rPr>
      <t xml:space="preserve">Championnat de France de </t>
    </r>
    <r>
      <rPr>
        <b/>
        <i/>
        <sz val="26"/>
        <rFont val="Arial"/>
        <family val="2"/>
      </rPr>
      <t>planeur lancé main (F3K)</t>
    </r>
  </si>
  <si>
    <t>24-25 septembre 2023 à  Aéro Club du Limousin Peyrilhac</t>
  </si>
  <si>
    <r>
      <t xml:space="preserve">F3K </t>
    </r>
    <r>
      <rPr>
        <sz val="14"/>
        <color rgb="FF000000"/>
        <rFont val="Verdana"/>
        <family val="2"/>
        <scheme val="minor"/>
      </rPr>
      <t>(titre de champion de France)</t>
    </r>
  </si>
  <si>
    <t>Vols de qualification</t>
  </si>
  <si>
    <t>Résultat  (3)</t>
  </si>
  <si>
    <t xml:space="preserve">Vol 1  </t>
  </si>
  <si>
    <t xml:space="preserve">Vol 3  </t>
  </si>
  <si>
    <t xml:space="preserve">Vol 5 </t>
  </si>
  <si>
    <t xml:space="preserve">Vol 7 </t>
  </si>
  <si>
    <t xml:space="preserve">Vol 8 </t>
  </si>
  <si>
    <t xml:space="preserve">Vol 9 </t>
  </si>
  <si>
    <t xml:space="preserve">Vol 10 </t>
  </si>
  <si>
    <t xml:space="preserve">Vol11 </t>
  </si>
  <si>
    <t xml:space="preserve">Vol 12 </t>
  </si>
  <si>
    <t xml:space="preserve">Vol 13 </t>
  </si>
  <si>
    <t>Pénal</t>
  </si>
  <si>
    <t>Anthony ROTTELEUR</t>
  </si>
  <si>
    <t>M.A.C de Loire Atlantique</t>
  </si>
  <si>
    <t/>
  </si>
  <si>
    <t>Steeve COLLIN</t>
  </si>
  <si>
    <t>Aeromodeles Club de l'Est</t>
  </si>
  <si>
    <t>Jean-Bernard VERRIER</t>
  </si>
  <si>
    <t>Eole ASS Modeliste Velivole</t>
  </si>
  <si>
    <t xml:space="preserve">Association Modeliste de la Vallee de la Bresle </t>
  </si>
  <si>
    <t>Jérémy ANDRE</t>
  </si>
  <si>
    <t>Ailes Silencieuses de Balzac</t>
  </si>
  <si>
    <t>Ludres Air Modele</t>
  </si>
  <si>
    <t>Julien OLE</t>
  </si>
  <si>
    <t>Amicale Mod de Castelnau Magnoac</t>
  </si>
  <si>
    <t>Jean-Luc BOEHM</t>
  </si>
  <si>
    <t>C.A de ST Girons-Prat-Bonrepaux</t>
  </si>
  <si>
    <t>Guillaume CARA</t>
  </si>
  <si>
    <t>Vol Libre</t>
  </si>
  <si>
    <t>Pablo JUSTO</t>
  </si>
  <si>
    <t>Aeromodel club de Villeparisis</t>
  </si>
  <si>
    <t>Laurent CAMBEFORT</t>
  </si>
  <si>
    <t>Merville Aeromodelisme Club</t>
  </si>
  <si>
    <t>Boris BATAILLE</t>
  </si>
  <si>
    <t>100/6</t>
  </si>
  <si>
    <t>Grégoire VEEGAERT</t>
  </si>
  <si>
    <t>Les Ailes du Maine Aeromodelisme</t>
  </si>
  <si>
    <t>Nicolas CHAPOULAUD</t>
  </si>
  <si>
    <t>Aero Model Club du Limousin</t>
  </si>
  <si>
    <t>Loic DUMET</t>
  </si>
  <si>
    <t>100/5</t>
  </si>
  <si>
    <t>Jean LEBLOND</t>
  </si>
  <si>
    <t>Axel CAUBRIERE</t>
  </si>
  <si>
    <t>Berange Aeromodelisme Club</t>
  </si>
  <si>
    <t>Lionel BRAUD</t>
  </si>
  <si>
    <t>LAMBRE</t>
  </si>
  <si>
    <t>Aero Model Club du Golfe</t>
  </si>
  <si>
    <t>Championnat de France planeur à guidage automatique (F1E)2023</t>
  </si>
  <si>
    <t>30 septembre 2023 - Tourtenay</t>
  </si>
  <si>
    <t>CLUB AEROMODELISTE d'AZAY LE BRULE</t>
  </si>
  <si>
    <r>
      <t xml:space="preserve">Catégorie internationale F1E </t>
    </r>
    <r>
      <rPr>
        <i/>
        <sz val="14"/>
        <rFont val="Arial"/>
        <family val="2"/>
      </rPr>
      <t xml:space="preserve">(titre de champion de France)   </t>
    </r>
  </si>
  <si>
    <t>Club</t>
  </si>
  <si>
    <t>Temps</t>
  </si>
  <si>
    <t>Points</t>
  </si>
  <si>
    <t>FO 1</t>
  </si>
  <si>
    <t>DRAPEAU Jean-Luc</t>
  </si>
  <si>
    <t>CA AZAY LE BRULE</t>
  </si>
  <si>
    <t>120</t>
  </si>
  <si>
    <t>100</t>
  </si>
  <si>
    <t>138</t>
  </si>
  <si>
    <t>LAURA Johan</t>
  </si>
  <si>
    <t>131</t>
  </si>
  <si>
    <t>JALLET Yvon</t>
  </si>
  <si>
    <t>VOL LIBRE MONCONTOUROIS</t>
  </si>
  <si>
    <t>500</t>
  </si>
  <si>
    <t>113</t>
  </si>
  <si>
    <t>CHAUSSEBOURG Pierre</t>
  </si>
  <si>
    <t>C. M. RULLICOIS</t>
  </si>
  <si>
    <t>495</t>
  </si>
  <si>
    <t>114</t>
  </si>
  <si>
    <t>95</t>
  </si>
  <si>
    <t>CHARTIER Anthony</t>
  </si>
  <si>
    <t>491,67</t>
  </si>
  <si>
    <t>110</t>
  </si>
  <si>
    <t>91,67</t>
  </si>
  <si>
    <t>CHABOT Jean Marie</t>
  </si>
  <si>
    <t>CA DE TOURAINE</t>
  </si>
  <si>
    <t>490,83</t>
  </si>
  <si>
    <t>109</t>
  </si>
  <si>
    <t>90,83</t>
  </si>
  <si>
    <t>DESLOGES-BAZIL Hugo</t>
  </si>
  <si>
    <t>SEVRES ANJOU MODELISME</t>
  </si>
  <si>
    <t>489,17</t>
  </si>
  <si>
    <t>107</t>
  </si>
  <si>
    <t>89,17</t>
  </si>
  <si>
    <t>RICOU Antonin</t>
  </si>
  <si>
    <t>488,33</t>
  </si>
  <si>
    <t>106</t>
  </si>
  <si>
    <t>88,33</t>
  </si>
  <si>
    <t>ROUX Alain</t>
  </si>
  <si>
    <t>480,83</t>
  </si>
  <si>
    <t>97</t>
  </si>
  <si>
    <t>80,83</t>
  </si>
  <si>
    <t>TRACHEZ André</t>
  </si>
  <si>
    <t>469,16</t>
  </si>
  <si>
    <t>83,33</t>
  </si>
  <si>
    <t>103</t>
  </si>
  <si>
    <t>85,83</t>
  </si>
  <si>
    <t>465,83</t>
  </si>
  <si>
    <t>79</t>
  </si>
  <si>
    <t>65,83</t>
  </si>
  <si>
    <t>TRACHEZ Bernard</t>
  </si>
  <si>
    <t>451,67</t>
  </si>
  <si>
    <t>62</t>
  </si>
  <si>
    <t>51,67</t>
  </si>
  <si>
    <t>TRACHEZ Sabine</t>
  </si>
  <si>
    <t>430</t>
  </si>
  <si>
    <t>40</t>
  </si>
  <si>
    <t>33,33</t>
  </si>
  <si>
    <t>116</t>
  </si>
  <si>
    <t>96,67</t>
  </si>
  <si>
    <t>RIGAULT Jaouan</t>
  </si>
  <si>
    <t>409,17</t>
  </si>
  <si>
    <t>94,17</t>
  </si>
  <si>
    <t>85</t>
  </si>
  <si>
    <t>86</t>
  </si>
  <si>
    <t>71,67</t>
  </si>
  <si>
    <t>75</t>
  </si>
  <si>
    <t>62,50</t>
  </si>
  <si>
    <t>115</t>
  </si>
  <si>
    <t>95,83</t>
  </si>
  <si>
    <t>CHARTIER Christophe</t>
  </si>
  <si>
    <t>398,34</t>
  </si>
  <si>
    <t>45</t>
  </si>
  <si>
    <t>37,50</t>
  </si>
  <si>
    <t>80</t>
  </si>
  <si>
    <t>66,67</t>
  </si>
  <si>
    <t>MARQUOIS Bernard</t>
  </si>
  <si>
    <t>351,67</t>
  </si>
  <si>
    <t>4,17</t>
  </si>
  <si>
    <t>AL SALOUM Omar</t>
  </si>
  <si>
    <t>200</t>
  </si>
  <si>
    <r>
      <t xml:space="preserve"> Catégorie internationale F1E junior</t>
    </r>
    <r>
      <rPr>
        <i/>
        <sz val="14"/>
        <rFont val="Arial"/>
        <family val="2"/>
      </rPr>
      <t xml:space="preserve"> </t>
    </r>
  </si>
  <si>
    <t xml:space="preserve"> Championnat de France de Courses au Pylons </t>
  </si>
  <si>
    <t xml:space="preserve">9 -10 septembre 2023 - Ingré (45) </t>
  </si>
  <si>
    <t>Categorie F3D</t>
  </si>
  <si>
    <r>
      <t>Vol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(8)</t>
    </r>
  </si>
  <si>
    <r>
      <t xml:space="preserve">Vol 2  </t>
    </r>
    <r>
      <rPr>
        <i/>
        <sz val="11"/>
        <rFont val="Arial"/>
        <family val="2"/>
      </rPr>
      <t>(8)</t>
    </r>
  </si>
  <si>
    <r>
      <t xml:space="preserve">Vol 3  </t>
    </r>
    <r>
      <rPr>
        <i/>
        <sz val="11"/>
        <rFont val="Arial"/>
        <family val="2"/>
      </rPr>
      <t>(8)</t>
    </r>
  </si>
  <si>
    <r>
      <t xml:space="preserve">Vol 4 </t>
    </r>
    <r>
      <rPr>
        <i/>
        <sz val="11"/>
        <rFont val="Arial"/>
        <family val="2"/>
      </rPr>
      <t>(8)</t>
    </r>
  </si>
  <si>
    <r>
      <t>Vol 5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(8)</t>
    </r>
  </si>
  <si>
    <r>
      <t xml:space="preserve">Vol 6  </t>
    </r>
    <r>
      <rPr>
        <i/>
        <sz val="11"/>
        <rFont val="Arial"/>
        <family val="2"/>
      </rPr>
      <t>(8)</t>
    </r>
  </si>
  <si>
    <r>
      <t xml:space="preserve">Vol 7  </t>
    </r>
    <r>
      <rPr>
        <i/>
        <sz val="11"/>
        <rFont val="Arial"/>
        <family val="2"/>
      </rPr>
      <t>(8)</t>
    </r>
  </si>
  <si>
    <r>
      <t xml:space="preserve">Vol 8  </t>
    </r>
    <r>
      <rPr>
        <i/>
        <sz val="11"/>
        <rFont val="Arial"/>
        <family val="2"/>
      </rPr>
      <t>(8)</t>
    </r>
  </si>
  <si>
    <t>DESGRUELLES Gilles</t>
  </si>
  <si>
    <t>MODEL AIR CLUB DE PARIS</t>
  </si>
  <si>
    <t xml:space="preserve"> 67.68 (1)</t>
  </si>
  <si>
    <t xml:space="preserve"> 200.00 (2)</t>
  </si>
  <si>
    <t>ALLLAIS Olivier</t>
  </si>
  <si>
    <t xml:space="preserve"> 71.54 (1)</t>
  </si>
  <si>
    <t>OUDIN Hervé</t>
  </si>
  <si>
    <t xml:space="preserve"> 96.64 (1)</t>
  </si>
  <si>
    <t>BERNARD Claude</t>
  </si>
  <si>
    <t>LAMHDF</t>
  </si>
  <si>
    <t>AMIENS AEROMODELS CLUB</t>
  </si>
  <si>
    <t xml:space="preserve"> 88.97 (1)</t>
  </si>
  <si>
    <t xml:space="preserve"> 200.00 (3)</t>
  </si>
  <si>
    <t>Categorie F3E</t>
  </si>
  <si>
    <t>MARIE Christophe</t>
  </si>
  <si>
    <t>C.A. CALVISSONNAIS</t>
  </si>
  <si>
    <t xml:space="preserve"> 72.35 (1)</t>
  </si>
  <si>
    <t xml:space="preserve"> 78.38 (1)</t>
  </si>
  <si>
    <t xml:space="preserve"> 83.61 (1)</t>
  </si>
  <si>
    <t>GARNIER Laurent</t>
  </si>
  <si>
    <t>MODELISME CLUB JONAGEOIS</t>
  </si>
  <si>
    <t xml:space="preserve"> 81.33 (1)</t>
  </si>
  <si>
    <t xml:space="preserve"> 76.55 (1)</t>
  </si>
  <si>
    <t xml:space="preserve"> 72.72 (1)</t>
  </si>
  <si>
    <t>CASTAGNET Christophe</t>
  </si>
  <si>
    <t>CA PALOISE CAP64</t>
  </si>
  <si>
    <t xml:space="preserve"> 73.38 (1)</t>
  </si>
  <si>
    <t xml:space="preserve"> 73.96 (1)</t>
  </si>
  <si>
    <r>
      <t xml:space="preserve">Categorie F3R </t>
    </r>
    <r>
      <rPr>
        <i/>
        <sz val="14"/>
        <rFont val="Arial"/>
        <family val="2"/>
      </rPr>
      <t>(titre de champion national)</t>
    </r>
  </si>
  <si>
    <t xml:space="preserve"> 88.95 (1)</t>
  </si>
  <si>
    <t xml:space="preserve"> 87.26 (1)</t>
  </si>
  <si>
    <t>BROUQUIERE GUY</t>
  </si>
  <si>
    <t>MERVILLE AEROMODELISME</t>
  </si>
  <si>
    <t xml:space="preserve"> 103.20 (1)</t>
  </si>
  <si>
    <t xml:space="preserve"> 99.86 (1)</t>
  </si>
  <si>
    <t xml:space="preserve"> 121.80 (1)</t>
  </si>
  <si>
    <t xml:space="preserve"> 109.36 (1)</t>
  </si>
  <si>
    <t xml:space="preserve"> 121.10 (1)</t>
  </si>
  <si>
    <t xml:space="preserve"> 111.08 (1)</t>
  </si>
  <si>
    <t>GUT Walter</t>
  </si>
  <si>
    <t>R.C.M.C. ORLEANAIS</t>
  </si>
  <si>
    <t xml:space="preserve"> 137.86 (1)</t>
  </si>
  <si>
    <t xml:space="preserve"> 121.20 (1)</t>
  </si>
  <si>
    <t>LAMERSDORF Stephan</t>
  </si>
  <si>
    <t>ALLEMAGNE</t>
  </si>
  <si>
    <t xml:space="preserve"> 84.38 (1)</t>
  </si>
  <si>
    <t>BARDEN Heinz</t>
  </si>
  <si>
    <t>STAFF Richard</t>
  </si>
  <si>
    <t>Categorie F3T</t>
  </si>
  <si>
    <t>ALLAIS Olivier</t>
  </si>
  <si>
    <t xml:space="preserve"> 71.61 (1)</t>
  </si>
  <si>
    <t>Categorie FFR</t>
  </si>
  <si>
    <t>LIGNEAU Stéphane</t>
  </si>
  <si>
    <t xml:space="preserve"> 70.83 (1)</t>
  </si>
  <si>
    <t xml:space="preserve"> 77.03 (1)</t>
  </si>
  <si>
    <t xml:space="preserve"> 77.82 (1)</t>
  </si>
  <si>
    <t>BEAUBRAS Christophe</t>
  </si>
  <si>
    <t xml:space="preserve"> 81.14 (1)</t>
  </si>
  <si>
    <t xml:space="preserve"> 92.15 (1)</t>
  </si>
  <si>
    <t xml:space="preserve"> 200.00 (4)</t>
  </si>
  <si>
    <t xml:space="preserve"> 78.84 (1)</t>
  </si>
  <si>
    <t xml:space="preserve"> 85.67 (1)</t>
  </si>
  <si>
    <t xml:space="preserve"> 80.02 (1)</t>
  </si>
  <si>
    <t xml:space="preserve"> 88.94 (1)</t>
  </si>
  <si>
    <t>BOURGUIGNON Marc</t>
  </si>
  <si>
    <t xml:space="preserve"> 87.71 (1)</t>
  </si>
  <si>
    <t xml:space="preserve"> 80.99 (1)</t>
  </si>
  <si>
    <t>KECHEROUD Abdelmalek</t>
  </si>
  <si>
    <t>C. MAGDUNOIS</t>
  </si>
  <si>
    <t xml:space="preserve"> 101.48 (1)</t>
  </si>
  <si>
    <t>FAUCILLON Brice</t>
  </si>
  <si>
    <t>M.A.C. CONCHOIS</t>
  </si>
  <si>
    <t xml:space="preserve"> 100.43 (1)</t>
  </si>
  <si>
    <t xml:space="preserve"> 110.68 (1)</t>
  </si>
  <si>
    <t xml:space="preserve"> 101.05 (1)</t>
  </si>
  <si>
    <t xml:space="preserve"> 94.14 (1)</t>
  </si>
  <si>
    <t xml:space="preserve"> 92.85 (1)</t>
  </si>
  <si>
    <t>GUILLOCHON Denis</t>
  </si>
  <si>
    <t>LES FOUS DU VOLANT DU HAUT QUERCY</t>
  </si>
  <si>
    <t xml:space="preserve"> 200.00 (1)</t>
  </si>
  <si>
    <t xml:space="preserve"> 161.38 (1)</t>
  </si>
  <si>
    <t xml:space="preserve"> 147.07 (1)</t>
  </si>
  <si>
    <r>
      <t xml:space="preserve">Categorie FINAL FFR </t>
    </r>
    <r>
      <rPr>
        <i/>
        <sz val="14"/>
        <rFont val="Arial"/>
        <family val="2"/>
      </rPr>
      <t>(titre de champion national)</t>
    </r>
  </si>
  <si>
    <t xml:space="preserve"> Championnat de France de Vol de Pente F3F</t>
  </si>
  <si>
    <t>27 au 29 Octobre 2023 - Alba La Romaine organisé par l'ANEG</t>
  </si>
  <si>
    <r>
      <t xml:space="preserve">Vol de Pente F3F </t>
    </r>
    <r>
      <rPr>
        <b/>
        <i/>
        <sz val="10"/>
        <rFont val="Arial"/>
        <family val="2"/>
      </rPr>
      <t>(titre de champion de France)</t>
    </r>
  </si>
  <si>
    <r>
      <t xml:space="preserve">Vol 9  </t>
    </r>
    <r>
      <rPr>
        <i/>
        <sz val="11"/>
        <rFont val="Arial"/>
        <family val="2"/>
      </rPr>
      <t>(4)</t>
    </r>
  </si>
  <si>
    <t>Sebastien LANES</t>
  </si>
  <si>
    <t xml:space="preserve"> TETE EN L AIR</t>
  </si>
  <si>
    <t>Pierre RONDEL</t>
  </si>
  <si>
    <t>AUVERGNE RHONE-ALPES</t>
  </si>
  <si>
    <t>BRIE ALPES SOARING (B.A.S.)</t>
  </si>
  <si>
    <t>Mickaël BRAHIER</t>
  </si>
  <si>
    <t>BOURGOGNE FRANCHE-COMTE</t>
  </si>
  <si>
    <t>AERO MODELE CLUB D ECHEVANNES</t>
  </si>
  <si>
    <t>Philippe LANES</t>
  </si>
  <si>
    <t>PROVENCE ALPES COTE D'AZUR</t>
  </si>
  <si>
    <t>MODEL AIR CLUB DE NICE ET DU SUD EST</t>
  </si>
  <si>
    <t>Jean-Bastien DEGUELLE</t>
  </si>
  <si>
    <t>Roland HENNINOT</t>
  </si>
  <si>
    <t>MERVILLE AEROMODELISME CLUB</t>
  </si>
  <si>
    <t>Stephane RICCOBONO</t>
  </si>
  <si>
    <t>ESCADRE AEROMODELISTE DE CALLIAN</t>
  </si>
  <si>
    <t>Hervé DALL’AVA</t>
  </si>
  <si>
    <t>Frederic HOURS</t>
  </si>
  <si>
    <t>ILE DE FRANCE</t>
  </si>
  <si>
    <t>A. N. E. G.</t>
  </si>
  <si>
    <t>Andréas FRICKE</t>
  </si>
  <si>
    <t>Joël CARLIN</t>
  </si>
  <si>
    <t>Joel MARIN</t>
  </si>
  <si>
    <t>Thomas DELARBRE</t>
  </si>
  <si>
    <t>GERZAT AEROMODELISME PASSION</t>
  </si>
  <si>
    <t xml:space="preserve">Thierry POIGNARD </t>
  </si>
  <si>
    <t>AEROMODELE CLUB DU PAYS DE MONTBELIARD</t>
  </si>
  <si>
    <t>Serge DELARBRE</t>
  </si>
  <si>
    <t>Jean-Luc FOUCHER</t>
  </si>
  <si>
    <t>Vincent MARCAIS</t>
  </si>
  <si>
    <t>AERO-CLUB ROYANS-VERCORS MODELISME</t>
  </si>
  <si>
    <t>Pascal VAISSIR</t>
  </si>
  <si>
    <t>ASSOCIATION DES MODÉLISTES BRIGNOLAIS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</si>
</sst>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00"/>
    <numFmt numFmtId="165" formatCode="&quot;(&quot;0&quot;)&quot;"/>
    <numFmt numFmtId="166" formatCode="0.0"/>
    <numFmt numFmtId="167" formatCode="\(0\)"/>
    <numFmt numFmtId="168" formatCode="[$-F400]h:mm:ss\ AM/PM"/>
    <numFmt numFmtId="169" formatCode="0000000"/>
    <numFmt numFmtId="170" formatCode="0000"/>
    <numFmt numFmtId="171" formatCode="0&quot; points&quot;"/>
    <numFmt numFmtId="172" formatCode="#,##0.0_);\(#,##0.0\)"/>
    <numFmt numFmtId="173" formatCode="0.00\ %"/>
    <numFmt numFmtId="174" formatCode="mm\:ss.0"/>
    <numFmt numFmtId="175" formatCode="#,###"/>
    <numFmt numFmtId="176" formatCode="###.00%"/>
    <numFmt numFmtId="177" formatCode="###.0%"/>
  </numFmts>
  <fonts count="108">
    <font>
      <sz val="12"/>
      <color rgb="FF000000"/>
      <name val="Verdana"/>
      <scheme val="minor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4"/>
      <color rgb="FF000000"/>
      <name val="Arial"/>
      <family val="2"/>
    </font>
    <font>
      <sz val="14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Verdana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&quot;Google Sans Mono&quot;"/>
    </font>
    <font>
      <sz val="9"/>
      <color rgb="FF1155CC"/>
      <name val="&quot;Google Sans Mono&quot;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4"/>
      <color rgb="FF000000"/>
      <name val="Arial"/>
      <family val="2"/>
    </font>
    <font>
      <i/>
      <strike/>
      <sz val="10"/>
      <color theme="0" tint="-0.499984740745262"/>
      <name val="Arial"/>
      <family val="2"/>
    </font>
    <font>
      <i/>
      <u/>
      <sz val="10"/>
      <color theme="0" tint="-0.49998474074526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sz val="14"/>
      <name val="Helv"/>
    </font>
    <font>
      <sz val="11"/>
      <color rgb="FF00000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Helv"/>
      <family val="2"/>
    </font>
    <font>
      <b/>
      <sz val="11"/>
      <color indexed="8"/>
      <name val="Helv"/>
      <family val="2"/>
    </font>
    <font>
      <sz val="11"/>
      <color indexed="8"/>
      <name val="Verdana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Verdana"/>
      <family val="2"/>
      <scheme val="minor"/>
    </font>
    <font>
      <sz val="11"/>
      <color rgb="FF000000"/>
      <name val="Calibri"/>
      <family val="2"/>
    </font>
    <font>
      <sz val="11"/>
      <name val="Verdana"/>
      <family val="2"/>
      <scheme val="minor"/>
    </font>
    <font>
      <sz val="11"/>
      <color rgb="FF000000"/>
      <name val="Verdana"/>
      <family val="2"/>
      <scheme val="minor"/>
    </font>
    <font>
      <b/>
      <i/>
      <sz val="18"/>
      <name val="Arial"/>
      <family val="2"/>
      <charset val="1"/>
    </font>
    <font>
      <b/>
      <i/>
      <sz val="14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i/>
      <sz val="16"/>
      <name val="Arial"/>
      <family val="2"/>
      <charset val="1"/>
    </font>
    <font>
      <b/>
      <i/>
      <sz val="14"/>
      <color rgb="FF000000"/>
      <name val="Arial"/>
      <family val="2"/>
      <charset val="1"/>
    </font>
    <font>
      <i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sz val="10"/>
      <name val="Geneva"/>
      <family val="2"/>
    </font>
    <font>
      <b/>
      <sz val="10"/>
      <name val="Geneva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i/>
      <sz val="26"/>
      <color indexed="8"/>
      <name val="Arial"/>
      <family val="2"/>
    </font>
    <font>
      <b/>
      <i/>
      <sz val="26"/>
      <name val="Arial"/>
      <family val="2"/>
    </font>
    <font>
      <i/>
      <sz val="26"/>
      <color indexed="8"/>
      <name val="Arial"/>
      <family val="2"/>
    </font>
    <font>
      <b/>
      <sz val="14"/>
      <color indexed="8"/>
      <name val="Verdana"/>
      <family val="2"/>
      <scheme val="minor"/>
    </font>
    <font>
      <sz val="14"/>
      <color rgb="FF000000"/>
      <name val="Verdana"/>
      <family val="2"/>
      <scheme val="minor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z val="11"/>
      <color indexed="8"/>
      <name val="Verdana"/>
      <family val="2"/>
      <scheme val="minor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color theme="1"/>
      <name val="Arial"/>
      <family val="2"/>
    </font>
    <font>
      <b/>
      <sz val="18"/>
      <color indexed="8"/>
      <name val="Arial"/>
      <family val="2"/>
    </font>
    <font>
      <b/>
      <sz val="1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i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DDDDDD"/>
        <bgColor rgb="FFCCCCCC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7" fillId="0" borderId="2"/>
    <xf numFmtId="0" fontId="27" fillId="0" borderId="2"/>
    <xf numFmtId="0" fontId="50" fillId="0" borderId="2"/>
    <xf numFmtId="0" fontId="57" fillId="0" borderId="2"/>
    <xf numFmtId="0" fontId="27" fillId="0" borderId="2"/>
    <xf numFmtId="0" fontId="27" fillId="0" borderId="2"/>
  </cellStyleXfs>
  <cellXfs count="1056">
    <xf numFmtId="0" fontId="0" fillId="0" borderId="0" xfId="0" applyAlignment="1">
      <alignment vertical="top" wrapText="1"/>
    </xf>
    <xf numFmtId="0" fontId="1" fillId="0" borderId="0" xfId="0" applyFont="1"/>
    <xf numFmtId="0" fontId="2" fillId="2" borderId="1" xfId="0" applyFont="1" applyFill="1" applyBorder="1"/>
    <xf numFmtId="1" fontId="3" fillId="2" borderId="1" xfId="0" applyNumberFormat="1" applyFont="1" applyFill="1" applyBorder="1"/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0" fontId="4" fillId="0" borderId="0" xfId="0" applyFont="1" applyAlignment="1">
      <alignment vertical="top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7" fillId="0" borderId="0" xfId="0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horizontal="center" vertical="center"/>
    </xf>
    <xf numFmtId="2" fontId="10" fillId="2" borderId="0" xfId="0" applyNumberFormat="1" applyFont="1" applyFill="1" applyAlignment="1">
      <alignment vertical="top" wrapText="1"/>
    </xf>
    <xf numFmtId="2" fontId="9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2" fontId="5" fillId="0" borderId="0" xfId="0" applyNumberFormat="1" applyFont="1"/>
    <xf numFmtId="2" fontId="12" fillId="0" borderId="0" xfId="0" applyNumberFormat="1" applyFont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9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0" fontId="14" fillId="0" borderId="2" xfId="0" applyFont="1" applyBorder="1"/>
    <xf numFmtId="0" fontId="5" fillId="0" borderId="2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2" fontId="5" fillId="0" borderId="2" xfId="0" applyNumberFormat="1" applyFont="1" applyBorder="1"/>
    <xf numFmtId="0" fontId="6" fillId="4" borderId="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2" fontId="6" fillId="2" borderId="21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2" fontId="6" fillId="0" borderId="31" xfId="0" applyNumberFormat="1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0" fontId="7" fillId="0" borderId="2" xfId="0" applyFont="1" applyBorder="1"/>
    <xf numFmtId="0" fontId="0" fillId="0" borderId="2" xfId="0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2" fontId="13" fillId="0" borderId="3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15" fillId="2" borderId="2" xfId="0" applyFont="1" applyFill="1" applyBorder="1"/>
    <xf numFmtId="2" fontId="17" fillId="0" borderId="6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5" borderId="32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165" fontId="24" fillId="5" borderId="34" xfId="0" applyNumberFormat="1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6" borderId="34" xfId="0" applyFont="1" applyFill="1" applyBorder="1" applyAlignment="1">
      <alignment horizontal="center" vertical="center"/>
    </xf>
    <xf numFmtId="0" fontId="24" fillId="6" borderId="3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166" fontId="26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9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3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4" fillId="6" borderId="15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/>
    </xf>
    <xf numFmtId="1" fontId="24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>
      <alignment horizontal="center" vertical="top" wrapText="1"/>
    </xf>
    <xf numFmtId="0" fontId="26" fillId="0" borderId="41" xfId="0" applyFont="1" applyBorder="1" applyAlignment="1" applyProtection="1">
      <alignment horizontal="center" vertical="center"/>
      <protection locked="0"/>
    </xf>
    <xf numFmtId="166" fontId="26" fillId="0" borderId="17" xfId="0" applyNumberFormat="1" applyFont="1" applyBorder="1" applyAlignment="1">
      <alignment horizontal="center"/>
    </xf>
    <xf numFmtId="166" fontId="26" fillId="0" borderId="43" xfId="0" applyNumberFormat="1" applyFont="1" applyBorder="1" applyAlignment="1">
      <alignment horizontal="center"/>
    </xf>
    <xf numFmtId="166" fontId="26" fillId="0" borderId="41" xfId="0" applyNumberFormat="1" applyFont="1" applyBorder="1" applyAlignment="1">
      <alignment horizontal="center"/>
    </xf>
    <xf numFmtId="166" fontId="26" fillId="0" borderId="44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 applyProtection="1">
      <alignment horizontal="center" vertical="center"/>
      <protection locked="0"/>
    </xf>
    <xf numFmtId="166" fontId="26" fillId="0" borderId="18" xfId="0" applyNumberFormat="1" applyFont="1" applyBorder="1" applyAlignment="1">
      <alignment horizontal="center"/>
    </xf>
    <xf numFmtId="166" fontId="26" fillId="0" borderId="6" xfId="0" applyNumberFormat="1" applyFont="1" applyBorder="1" applyAlignment="1">
      <alignment horizontal="center"/>
    </xf>
    <xf numFmtId="166" fontId="26" fillId="0" borderId="3" xfId="0" applyNumberFormat="1" applyFont="1" applyBorder="1" applyAlignment="1">
      <alignment horizontal="center"/>
    </xf>
    <xf numFmtId="166" fontId="26" fillId="0" borderId="24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/>
    </xf>
    <xf numFmtId="166" fontId="26" fillId="0" borderId="2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vertical="top" wrapText="1"/>
    </xf>
    <xf numFmtId="166" fontId="26" fillId="0" borderId="19" xfId="0" applyNumberFormat="1" applyFont="1" applyBorder="1" applyAlignment="1">
      <alignment horizontal="center"/>
    </xf>
    <xf numFmtId="0" fontId="24" fillId="5" borderId="33" xfId="0" applyFont="1" applyFill="1" applyBorder="1" applyAlignment="1">
      <alignment vertical="center" wrapText="1"/>
    </xf>
    <xf numFmtId="0" fontId="24" fillId="5" borderId="45" xfId="0" applyFont="1" applyFill="1" applyBorder="1" applyAlignment="1">
      <alignment horizontal="center" vertical="center" wrapText="1"/>
    </xf>
    <xf numFmtId="1" fontId="24" fillId="0" borderId="18" xfId="0" applyNumberFormat="1" applyFont="1" applyBorder="1" applyAlignment="1" applyProtection="1">
      <alignment horizontal="center" vertical="center"/>
      <protection locked="0"/>
    </xf>
    <xf numFmtId="1" fontId="24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>
      <alignment horizontal="center" vertical="top" wrapText="1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>
      <alignment horizontal="center" vertical="top" wrapText="1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0" borderId="9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0" xfId="0" applyFont="1"/>
    <xf numFmtId="0" fontId="26" fillId="0" borderId="0" xfId="0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0" xfId="0" applyFont="1" applyAlignment="1">
      <alignment horizontal="center"/>
    </xf>
    <xf numFmtId="165" fontId="35" fillId="0" borderId="0" xfId="0" applyNumberFormat="1" applyFont="1" applyAlignment="1">
      <alignment horizontal="center" vertical="top"/>
    </xf>
    <xf numFmtId="165" fontId="3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35" fillId="0" borderId="0" xfId="0" applyNumberFormat="1" applyFont="1" applyAlignment="1">
      <alignment horizontal="left"/>
    </xf>
    <xf numFmtId="0" fontId="26" fillId="0" borderId="43" xfId="0" applyFont="1" applyBorder="1" applyAlignment="1">
      <alignment horizontal="center" vertical="top" wrapText="1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6" fillId="0" borderId="4" xfId="0" applyFont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vertical="center" wrapText="1"/>
    </xf>
    <xf numFmtId="0" fontId="24" fillId="5" borderId="45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49" fontId="24" fillId="0" borderId="3" xfId="0" applyNumberFormat="1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vertical="top" wrapText="1"/>
    </xf>
    <xf numFmtId="0" fontId="27" fillId="0" borderId="0" xfId="0" applyFont="1"/>
    <xf numFmtId="166" fontId="24" fillId="0" borderId="43" xfId="0" applyNumberFormat="1" applyFont="1" applyBorder="1" applyAlignment="1">
      <alignment horizontal="center"/>
    </xf>
    <xf numFmtId="166" fontId="24" fillId="0" borderId="41" xfId="0" applyNumberFormat="1" applyFont="1" applyBorder="1" applyAlignment="1">
      <alignment horizontal="center"/>
    </xf>
    <xf numFmtId="166" fontId="24" fillId="0" borderId="44" xfId="0" applyNumberFormat="1" applyFont="1" applyBorder="1" applyAlignment="1">
      <alignment horizontal="center"/>
    </xf>
    <xf numFmtId="166" fontId="24" fillId="0" borderId="6" xfId="0" applyNumberFormat="1" applyFont="1" applyBorder="1" applyAlignment="1">
      <alignment horizontal="center"/>
    </xf>
    <xf numFmtId="166" fontId="24" fillId="0" borderId="3" xfId="0" applyNumberFormat="1" applyFont="1" applyBorder="1" applyAlignment="1">
      <alignment horizontal="center"/>
    </xf>
    <xf numFmtId="166" fontId="24" fillId="0" borderId="24" xfId="0" applyNumberFormat="1" applyFont="1" applyBorder="1" applyAlignment="1">
      <alignment horizontal="center"/>
    </xf>
    <xf numFmtId="49" fontId="26" fillId="0" borderId="3" xfId="0" applyNumberFormat="1" applyFont="1" applyBorder="1" applyAlignment="1" applyProtection="1">
      <alignment horizontal="center" vertical="center"/>
      <protection locked="0"/>
    </xf>
    <xf numFmtId="166" fontId="26" fillId="0" borderId="0" xfId="0" applyNumberFormat="1" applyFont="1" applyAlignment="1">
      <alignment horizontal="center"/>
    </xf>
    <xf numFmtId="0" fontId="26" fillId="0" borderId="3" xfId="0" applyFont="1" applyBorder="1" applyAlignment="1" applyProtection="1">
      <alignment horizontal="left" vertical="center"/>
      <protection locked="0"/>
    </xf>
    <xf numFmtId="166" fontId="26" fillId="0" borderId="8" xfId="0" applyNumberFormat="1" applyFont="1" applyBorder="1" applyAlignment="1">
      <alignment horizontal="center"/>
    </xf>
    <xf numFmtId="166" fontId="26" fillId="0" borderId="9" xfId="0" applyNumberFormat="1" applyFont="1" applyBorder="1" applyAlignment="1">
      <alignment horizontal="center"/>
    </xf>
    <xf numFmtId="166" fontId="26" fillId="0" borderId="2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center" vertical="top"/>
    </xf>
    <xf numFmtId="165" fontId="28" fillId="0" borderId="0" xfId="0" applyNumberFormat="1" applyFont="1" applyAlignment="1">
      <alignment horizontal="center"/>
    </xf>
    <xf numFmtId="0" fontId="29" fillId="0" borderId="0" xfId="0" applyFont="1"/>
    <xf numFmtId="0" fontId="31" fillId="0" borderId="0" xfId="0" applyFont="1"/>
    <xf numFmtId="0" fontId="35" fillId="0" borderId="0" xfId="0" applyFont="1"/>
    <xf numFmtId="0" fontId="24" fillId="7" borderId="48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vertical="center" wrapText="1"/>
    </xf>
    <xf numFmtId="167" fontId="24" fillId="7" borderId="50" xfId="0" applyNumberFormat="1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0" fontId="24" fillId="7" borderId="51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/>
    </xf>
    <xf numFmtId="0" fontId="24" fillId="7" borderId="52" xfId="0" applyFont="1" applyFill="1" applyBorder="1" applyAlignment="1">
      <alignment horizontal="center" vertical="center"/>
    </xf>
    <xf numFmtId="0" fontId="24" fillId="7" borderId="53" xfId="0" applyFont="1" applyFill="1" applyBorder="1" applyAlignment="1">
      <alignment horizontal="center" vertical="center"/>
    </xf>
    <xf numFmtId="49" fontId="24" fillId="0" borderId="54" xfId="0" applyNumberFormat="1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>
      <alignment vertical="top" wrapText="1"/>
    </xf>
    <xf numFmtId="0" fontId="26" fillId="0" borderId="56" xfId="0" applyFont="1" applyBorder="1" applyAlignment="1">
      <alignment horizontal="center" vertical="top" wrapText="1"/>
    </xf>
    <xf numFmtId="0" fontId="26" fillId="0" borderId="56" xfId="0" applyFont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center"/>
      <protection locked="0"/>
    </xf>
    <xf numFmtId="166" fontId="26" fillId="0" borderId="58" xfId="0" applyNumberFormat="1" applyFont="1" applyBorder="1" applyAlignment="1">
      <alignment horizontal="center"/>
    </xf>
    <xf numFmtId="166" fontId="26" fillId="0" borderId="59" xfId="0" applyNumberFormat="1" applyFont="1" applyBorder="1" applyAlignment="1">
      <alignment horizontal="center"/>
    </xf>
    <xf numFmtId="166" fontId="26" fillId="0" borderId="60" xfId="0" applyNumberFormat="1" applyFont="1" applyBorder="1" applyAlignment="1">
      <alignment horizontal="center"/>
    </xf>
    <xf numFmtId="166" fontId="24" fillId="0" borderId="59" xfId="0" applyNumberFormat="1" applyFont="1" applyBorder="1" applyAlignment="1">
      <alignment horizontal="center"/>
    </xf>
    <xf numFmtId="166" fontId="24" fillId="0" borderId="60" xfId="0" applyNumberFormat="1" applyFont="1" applyBorder="1" applyAlignment="1">
      <alignment horizontal="center"/>
    </xf>
    <xf numFmtId="49" fontId="24" fillId="0" borderId="61" xfId="0" applyNumberFormat="1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>
      <alignment vertical="top" wrapText="1"/>
    </xf>
    <xf numFmtId="0" fontId="26" fillId="0" borderId="63" xfId="0" applyFont="1" applyBorder="1" applyAlignment="1">
      <alignment horizontal="center" vertical="top" wrapText="1"/>
    </xf>
    <xf numFmtId="0" fontId="26" fillId="0" borderId="63" xfId="0" applyFont="1" applyBorder="1" applyAlignment="1" applyProtection="1">
      <alignment horizontal="center" vertical="center"/>
      <protection locked="0"/>
    </xf>
    <xf numFmtId="0" fontId="26" fillId="0" borderId="64" xfId="0" applyFont="1" applyBorder="1" applyAlignment="1" applyProtection="1">
      <alignment horizontal="left" vertical="center"/>
      <protection locked="0"/>
    </xf>
    <xf numFmtId="166" fontId="26" fillId="0" borderId="65" xfId="0" applyNumberFormat="1" applyFont="1" applyBorder="1" applyAlignment="1">
      <alignment horizontal="center"/>
    </xf>
    <xf numFmtId="166" fontId="26" fillId="0" borderId="66" xfId="0" applyNumberFormat="1" applyFont="1" applyBorder="1" applyAlignment="1">
      <alignment horizontal="center"/>
    </xf>
    <xf numFmtId="166" fontId="26" fillId="0" borderId="63" xfId="0" applyNumberFormat="1" applyFont="1" applyBorder="1" applyAlignment="1">
      <alignment horizontal="center"/>
    </xf>
    <xf numFmtId="166" fontId="24" fillId="0" borderId="66" xfId="0" applyNumberFormat="1" applyFont="1" applyBorder="1" applyAlignment="1">
      <alignment horizontal="center"/>
    </xf>
    <xf numFmtId="166" fontId="24" fillId="0" borderId="63" xfId="0" applyNumberFormat="1" applyFont="1" applyBorder="1" applyAlignment="1">
      <alignment horizontal="center"/>
    </xf>
    <xf numFmtId="49" fontId="26" fillId="0" borderId="61" xfId="0" applyNumberFormat="1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>
      <alignment horizontal="center"/>
    </xf>
    <xf numFmtId="49" fontId="26" fillId="0" borderId="67" xfId="0" applyNumberFormat="1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>
      <alignment vertical="top" wrapText="1"/>
    </xf>
    <xf numFmtId="0" fontId="26" fillId="0" borderId="69" xfId="0" applyFont="1" applyBorder="1" applyAlignment="1">
      <alignment horizontal="center" vertical="top" wrapText="1"/>
    </xf>
    <xf numFmtId="0" fontId="26" fillId="0" borderId="69" xfId="0" applyFont="1" applyBorder="1" applyAlignment="1" applyProtection="1">
      <alignment horizontal="center" vertical="center"/>
      <protection locked="0"/>
    </xf>
    <xf numFmtId="0" fontId="26" fillId="0" borderId="70" xfId="0" applyFont="1" applyBorder="1" applyAlignment="1" applyProtection="1">
      <alignment horizontal="left" vertical="center"/>
      <protection locked="0"/>
    </xf>
    <xf numFmtId="166" fontId="26" fillId="0" borderId="71" xfId="0" applyNumberFormat="1" applyFont="1" applyBorder="1" applyAlignment="1">
      <alignment horizontal="center"/>
    </xf>
    <xf numFmtId="166" fontId="24" fillId="0" borderId="72" xfId="0" applyNumberFormat="1" applyFont="1" applyBorder="1" applyAlignment="1">
      <alignment horizontal="center"/>
    </xf>
    <xf numFmtId="166" fontId="26" fillId="0" borderId="73" xfId="0" applyNumberFormat="1" applyFont="1" applyBorder="1" applyAlignment="1">
      <alignment horizontal="center"/>
    </xf>
    <xf numFmtId="166" fontId="24" fillId="0" borderId="73" xfId="0" applyNumberFormat="1" applyFont="1" applyBorder="1" applyAlignment="1">
      <alignment horizontal="center"/>
    </xf>
    <xf numFmtId="167" fontId="28" fillId="0" borderId="0" xfId="0" applyNumberFormat="1" applyFont="1" applyAlignment="1">
      <alignment horizontal="center" vertical="top"/>
    </xf>
    <xf numFmtId="167" fontId="28" fillId="0" borderId="0" xfId="0" applyNumberFormat="1" applyFont="1" applyAlignment="1">
      <alignment horizont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74" xfId="0" applyFont="1" applyFill="1" applyBorder="1" applyAlignment="1">
      <alignment vertical="center" wrapText="1"/>
    </xf>
    <xf numFmtId="165" fontId="24" fillId="5" borderId="15" xfId="0" applyNumberFormat="1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36" fillId="8" borderId="5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36" fillId="8" borderId="5" xfId="0" applyFont="1" applyFill="1" applyBorder="1" applyAlignment="1">
      <alignment horizontal="left" vertical="center"/>
    </xf>
    <xf numFmtId="168" fontId="24" fillId="0" borderId="5" xfId="0" applyNumberFormat="1" applyFont="1" applyBorder="1" applyAlignment="1">
      <alignment horizontal="center" vertical="center"/>
    </xf>
    <xf numFmtId="45" fontId="18" fillId="0" borderId="43" xfId="0" applyNumberFormat="1" applyFont="1" applyBorder="1" applyAlignment="1">
      <alignment horizontal="center" vertical="center"/>
    </xf>
    <xf numFmtId="45" fontId="18" fillId="0" borderId="41" xfId="0" applyNumberFormat="1" applyFont="1" applyBorder="1" applyAlignment="1">
      <alignment horizontal="center" vertical="center"/>
    </xf>
    <xf numFmtId="45" fontId="27" fillId="0" borderId="41" xfId="0" applyNumberFormat="1" applyFont="1" applyBorder="1" applyAlignment="1">
      <alignment horizontal="center" vertical="center"/>
    </xf>
    <xf numFmtId="45" fontId="27" fillId="0" borderId="42" xfId="0" applyNumberFormat="1" applyFont="1" applyBorder="1" applyAlignment="1">
      <alignment horizontal="center" vertical="center"/>
    </xf>
    <xf numFmtId="45" fontId="27" fillId="0" borderId="6" xfId="0" applyNumberFormat="1" applyFont="1" applyBorder="1" applyAlignment="1">
      <alignment horizontal="center" vertical="center"/>
    </xf>
    <xf numFmtId="45" fontId="18" fillId="0" borderId="3" xfId="0" applyNumberFormat="1" applyFont="1" applyBorder="1" applyAlignment="1">
      <alignment horizontal="center" vertical="center"/>
    </xf>
    <xf numFmtId="45" fontId="27" fillId="0" borderId="3" xfId="0" applyNumberFormat="1" applyFont="1" applyBorder="1" applyAlignment="1">
      <alignment horizontal="center" vertical="center"/>
    </xf>
    <xf numFmtId="45" fontId="27" fillId="0" borderId="7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vertical="center"/>
    </xf>
    <xf numFmtId="0" fontId="26" fillId="8" borderId="5" xfId="0" applyFont="1" applyFill="1" applyBorder="1" applyAlignment="1">
      <alignment horizontal="center"/>
    </xf>
    <xf numFmtId="0" fontId="36" fillId="8" borderId="5" xfId="0" applyFont="1" applyFill="1" applyBorder="1" applyAlignment="1">
      <alignment horizontal="center" vertical="center" wrapText="1"/>
    </xf>
    <xf numFmtId="0" fontId="37" fillId="0" borderId="5" xfId="0" applyFont="1" applyBorder="1" applyAlignment="1" applyProtection="1">
      <alignment horizontal="left" vertical="center"/>
      <protection locked="0"/>
    </xf>
    <xf numFmtId="0" fontId="26" fillId="8" borderId="5" xfId="0" applyFont="1" applyFill="1" applyBorder="1" applyAlignment="1">
      <alignment horizontal="center" vertical="center" wrapText="1"/>
    </xf>
    <xf numFmtId="0" fontId="36" fillId="8" borderId="5" xfId="0" applyFont="1" applyFill="1" applyBorder="1"/>
    <xf numFmtId="45" fontId="18" fillId="0" borderId="7" xfId="0" applyNumberFormat="1" applyFont="1" applyBorder="1" applyAlignment="1">
      <alignment horizontal="center" vertical="center"/>
    </xf>
    <xf numFmtId="45" fontId="27" fillId="0" borderId="8" xfId="0" applyNumberFormat="1" applyFont="1" applyBorder="1" applyAlignment="1">
      <alignment horizontal="center" vertical="center"/>
    </xf>
    <xf numFmtId="45" fontId="18" fillId="0" borderId="9" xfId="0" applyNumberFormat="1" applyFont="1" applyBorder="1" applyAlignment="1">
      <alignment horizontal="center" vertical="center"/>
    </xf>
    <xf numFmtId="45" fontId="27" fillId="0" borderId="9" xfId="0" applyNumberFormat="1" applyFont="1" applyBorder="1" applyAlignment="1">
      <alignment horizontal="center" vertical="center"/>
    </xf>
    <xf numFmtId="45" fontId="18" fillId="0" borderId="10" xfId="0" applyNumberFormat="1" applyFont="1" applyBorder="1" applyAlignment="1">
      <alignment horizontal="center" vertical="center"/>
    </xf>
    <xf numFmtId="0" fontId="36" fillId="8" borderId="5" xfId="0" applyFont="1" applyFill="1" applyBorder="1" applyAlignment="1">
      <alignment vertical="center"/>
    </xf>
    <xf numFmtId="21" fontId="24" fillId="0" borderId="5" xfId="0" applyNumberFormat="1" applyFont="1" applyBorder="1" applyAlignment="1">
      <alignment horizontal="center" vertical="center"/>
    </xf>
    <xf numFmtId="45" fontId="27" fillId="0" borderId="5" xfId="0" applyNumberFormat="1" applyFont="1" applyBorder="1" applyAlignment="1">
      <alignment horizontal="center" vertical="center"/>
    </xf>
    <xf numFmtId="45" fontId="18" fillId="0" borderId="5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6" fillId="8" borderId="17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vertical="center"/>
    </xf>
    <xf numFmtId="21" fontId="24" fillId="0" borderId="44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6" fillId="8" borderId="18" xfId="0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36" fillId="8" borderId="18" xfId="0" applyFont="1" applyFill="1" applyBorder="1" applyAlignment="1">
      <alignment vertical="center"/>
    </xf>
    <xf numFmtId="21" fontId="24" fillId="0" borderId="24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 applyProtection="1">
      <alignment horizontal="left" vertical="center"/>
      <protection locked="0"/>
    </xf>
    <xf numFmtId="0" fontId="36" fillId="8" borderId="19" xfId="0" applyFont="1" applyFill="1" applyBorder="1"/>
    <xf numFmtId="0" fontId="26" fillId="8" borderId="19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vertical="center"/>
    </xf>
    <xf numFmtId="45" fontId="18" fillId="0" borderId="8" xfId="0" applyNumberFormat="1" applyFont="1" applyBorder="1" applyAlignment="1">
      <alignment horizontal="center" vertical="center"/>
    </xf>
    <xf numFmtId="45" fontId="27" fillId="0" borderId="10" xfId="0" applyNumberFormat="1" applyFont="1" applyBorder="1" applyAlignment="1">
      <alignment horizontal="center" vertical="center"/>
    </xf>
    <xf numFmtId="0" fontId="37" fillId="0" borderId="43" xfId="1" applyFont="1" applyBorder="1" applyAlignment="1">
      <alignment horizontal="center" vertical="center"/>
    </xf>
    <xf numFmtId="0" fontId="37" fillId="0" borderId="41" xfId="1" applyFont="1" applyBorder="1" applyAlignment="1">
      <alignment vertical="center"/>
    </xf>
    <xf numFmtId="0" fontId="36" fillId="8" borderId="41" xfId="1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/>
    </xf>
    <xf numFmtId="0" fontId="26" fillId="8" borderId="41" xfId="0" applyFont="1" applyFill="1" applyBorder="1" applyAlignment="1">
      <alignment horizontal="center" vertical="center"/>
    </xf>
    <xf numFmtId="0" fontId="36" fillId="8" borderId="41" xfId="0" applyFont="1" applyFill="1" applyBorder="1" applyAlignment="1">
      <alignment horizontal="left" vertical="center"/>
    </xf>
    <xf numFmtId="168" fontId="24" fillId="0" borderId="42" xfId="0" applyNumberFormat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3" xfId="1" applyFont="1" applyBorder="1" applyAlignment="1" applyProtection="1">
      <alignment horizontal="left" vertical="center"/>
      <protection locked="0"/>
    </xf>
    <xf numFmtId="0" fontId="36" fillId="8" borderId="3" xfId="1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168" fontId="24" fillId="0" borderId="7" xfId="0" applyNumberFormat="1" applyFont="1" applyBorder="1" applyAlignment="1">
      <alignment horizontal="center" vertical="center"/>
    </xf>
    <xf numFmtId="0" fontId="37" fillId="0" borderId="3" xfId="1" applyFont="1" applyBorder="1" applyAlignment="1">
      <alignment vertical="center"/>
    </xf>
    <xf numFmtId="0" fontId="26" fillId="8" borderId="3" xfId="0" applyFont="1" applyFill="1" applyBorder="1" applyAlignment="1">
      <alignment horizontal="center"/>
    </xf>
    <xf numFmtId="0" fontId="36" fillId="8" borderId="3" xfId="0" applyFont="1" applyFill="1" applyBorder="1" applyAlignment="1">
      <alignment horizontal="left" vertical="center"/>
    </xf>
    <xf numFmtId="0" fontId="36" fillId="8" borderId="3" xfId="1" applyFont="1" applyFill="1" applyBorder="1"/>
    <xf numFmtId="45" fontId="18" fillId="0" borderId="6" xfId="0" applyNumberFormat="1" applyFont="1" applyBorder="1" applyAlignment="1">
      <alignment horizontal="center" vertical="center"/>
    </xf>
    <xf numFmtId="0" fontId="37" fillId="0" borderId="8" xfId="1" applyFont="1" applyBorder="1" applyAlignment="1">
      <alignment horizontal="center" vertical="center"/>
    </xf>
    <xf numFmtId="0" fontId="37" fillId="0" borderId="9" xfId="1" applyFont="1" applyBorder="1" applyAlignment="1">
      <alignment vertical="center"/>
    </xf>
    <xf numFmtId="0" fontId="36" fillId="8" borderId="9" xfId="1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horizontal="left" vertical="center"/>
    </xf>
    <xf numFmtId="168" fontId="24" fillId="0" borderId="10" xfId="0" applyNumberFormat="1" applyFont="1" applyBorder="1" applyAlignment="1">
      <alignment horizontal="center" vertical="center"/>
    </xf>
    <xf numFmtId="0" fontId="36" fillId="8" borderId="43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 wrapText="1"/>
    </xf>
    <xf numFmtId="0" fontId="36" fillId="8" borderId="42" xfId="0" applyFont="1" applyFill="1" applyBorder="1" applyAlignment="1">
      <alignment horizontal="left" vertical="center"/>
    </xf>
    <xf numFmtId="168" fontId="24" fillId="0" borderId="17" xfId="0" applyNumberFormat="1" applyFont="1" applyBorder="1" applyAlignment="1">
      <alignment horizontal="center" vertical="center"/>
    </xf>
    <xf numFmtId="45" fontId="18" fillId="0" borderId="43" xfId="1" applyNumberFormat="1" applyFont="1" applyBorder="1" applyAlignment="1">
      <alignment horizontal="center" vertical="center"/>
    </xf>
    <xf numFmtId="45" fontId="18" fillId="0" borderId="41" xfId="1" applyNumberFormat="1" applyFont="1" applyBorder="1" applyAlignment="1">
      <alignment horizontal="center" vertical="center"/>
    </xf>
    <xf numFmtId="45" fontId="27" fillId="0" borderId="41" xfId="1" applyNumberFormat="1" applyBorder="1" applyAlignment="1">
      <alignment horizontal="center" vertical="center"/>
    </xf>
    <xf numFmtId="45" fontId="27" fillId="0" borderId="42" xfId="1" applyNumberFormat="1" applyBorder="1" applyAlignment="1">
      <alignment horizontal="center" vertical="center"/>
    </xf>
    <xf numFmtId="0" fontId="36" fillId="8" borderId="6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vertical="center"/>
    </xf>
    <xf numFmtId="168" fontId="24" fillId="0" borderId="18" xfId="0" applyNumberFormat="1" applyFont="1" applyBorder="1" applyAlignment="1">
      <alignment horizontal="center" vertical="center"/>
    </xf>
    <xf numFmtId="45" fontId="27" fillId="0" borderId="6" xfId="1" applyNumberFormat="1" applyBorder="1" applyAlignment="1">
      <alignment horizontal="center" vertical="center"/>
    </xf>
    <xf numFmtId="45" fontId="18" fillId="0" borderId="3" xfId="1" applyNumberFormat="1" applyFont="1" applyBorder="1" applyAlignment="1">
      <alignment horizontal="center" vertical="center"/>
    </xf>
    <xf numFmtId="45" fontId="27" fillId="0" borderId="3" xfId="1" applyNumberFormat="1" applyBorder="1" applyAlignment="1">
      <alignment horizontal="center" vertical="center"/>
    </xf>
    <xf numFmtId="45" fontId="18" fillId="0" borderId="7" xfId="1" applyNumberFormat="1" applyFont="1" applyBorder="1" applyAlignment="1">
      <alignment horizontal="center" vertical="center"/>
    </xf>
    <xf numFmtId="0" fontId="36" fillId="8" borderId="7" xfId="0" applyFont="1" applyFill="1" applyBorder="1" applyAlignment="1">
      <alignment horizontal="left" vertical="center"/>
    </xf>
    <xf numFmtId="45" fontId="27" fillId="0" borderId="7" xfId="1" applyNumberFormat="1" applyBorder="1" applyAlignment="1">
      <alignment horizontal="center" vertical="center"/>
    </xf>
    <xf numFmtId="0" fontId="36" fillId="8" borderId="6" xfId="0" applyFont="1" applyFill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6" fillId="8" borderId="8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left" vertical="center"/>
    </xf>
    <xf numFmtId="168" fontId="24" fillId="0" borderId="19" xfId="0" applyNumberFormat="1" applyFont="1" applyBorder="1" applyAlignment="1">
      <alignment horizontal="center" vertical="center"/>
    </xf>
    <xf numFmtId="45" fontId="27" fillId="0" borderId="8" xfId="1" applyNumberFormat="1" applyBorder="1" applyAlignment="1">
      <alignment horizontal="center" vertical="center"/>
    </xf>
    <xf numFmtId="45" fontId="27" fillId="0" borderId="9" xfId="1" applyNumberFormat="1" applyBorder="1" applyAlignment="1">
      <alignment horizontal="center" vertical="center"/>
    </xf>
    <xf numFmtId="45" fontId="18" fillId="0" borderId="9" xfId="1" applyNumberFormat="1" applyFont="1" applyBorder="1" applyAlignment="1">
      <alignment horizontal="center" vertical="center"/>
    </xf>
    <xf numFmtId="45" fontId="18" fillId="0" borderId="10" xfId="1" applyNumberFormat="1" applyFont="1" applyBorder="1" applyAlignment="1">
      <alignment horizontal="center" vertical="center"/>
    </xf>
    <xf numFmtId="0" fontId="27" fillId="0" borderId="2" xfId="2"/>
    <xf numFmtId="0" fontId="40" fillId="0" borderId="2" xfId="2" applyFont="1"/>
    <xf numFmtId="0" fontId="41" fillId="8" borderId="2" xfId="2" applyFont="1" applyFill="1"/>
    <xf numFmtId="0" fontId="40" fillId="8" borderId="2" xfId="2" applyFont="1" applyFill="1"/>
    <xf numFmtId="49" fontId="40" fillId="8" borderId="2" xfId="2" applyNumberFormat="1" applyFont="1" applyFill="1"/>
    <xf numFmtId="0" fontId="40" fillId="8" borderId="2" xfId="2" applyFont="1" applyFill="1" applyAlignment="1">
      <alignment horizontal="center"/>
    </xf>
    <xf numFmtId="0" fontId="42" fillId="0" borderId="2" xfId="2" applyFont="1" applyAlignment="1">
      <alignment horizontal="center"/>
    </xf>
    <xf numFmtId="0" fontId="42" fillId="0" borderId="2" xfId="2" applyFont="1"/>
    <xf numFmtId="0" fontId="22" fillId="8" borderId="2" xfId="2" applyFont="1" applyFill="1" applyAlignment="1">
      <alignment vertical="top"/>
    </xf>
    <xf numFmtId="0" fontId="37" fillId="0" borderId="75" xfId="2" applyFont="1" applyBorder="1" applyAlignment="1">
      <alignment horizontal="center" vertical="center"/>
    </xf>
    <xf numFmtId="0" fontId="42" fillId="0" borderId="2" xfId="2" applyFont="1" applyAlignment="1">
      <alignment vertical="center"/>
    </xf>
    <xf numFmtId="0" fontId="43" fillId="9" borderId="77" xfId="2" applyFont="1" applyFill="1" applyBorder="1" applyAlignment="1">
      <alignment horizontal="center" vertical="center"/>
    </xf>
    <xf numFmtId="0" fontId="43" fillId="9" borderId="22" xfId="2" applyFont="1" applyFill="1" applyBorder="1" applyAlignment="1">
      <alignment horizontal="center" vertical="center"/>
    </xf>
    <xf numFmtId="0" fontId="27" fillId="0" borderId="2" xfId="2" applyAlignment="1">
      <alignment vertical="center"/>
    </xf>
    <xf numFmtId="0" fontId="18" fillId="10" borderId="32" xfId="2" applyFont="1" applyFill="1" applyBorder="1" applyAlignment="1">
      <alignment horizontal="center" vertical="center" wrapText="1"/>
    </xf>
    <xf numFmtId="0" fontId="41" fillId="10" borderId="79" xfId="2" applyFont="1" applyFill="1" applyBorder="1" applyAlignment="1">
      <alignment horizontal="left" vertical="center" wrapText="1"/>
    </xf>
    <xf numFmtId="0" fontId="41" fillId="10" borderId="35" xfId="2" applyFont="1" applyFill="1" applyBorder="1" applyAlignment="1">
      <alignment horizontal="center" vertical="center" wrapText="1"/>
    </xf>
    <xf numFmtId="49" fontId="41" fillId="10" borderId="34" xfId="2" applyNumberFormat="1" applyFont="1" applyFill="1" applyBorder="1" applyAlignment="1">
      <alignment horizontal="center" vertical="center" wrapText="1"/>
    </xf>
    <xf numFmtId="0" fontId="41" fillId="10" borderId="34" xfId="2" applyFont="1" applyFill="1" applyBorder="1" applyAlignment="1">
      <alignment horizontal="center" vertical="center" wrapText="1"/>
    </xf>
    <xf numFmtId="49" fontId="41" fillId="10" borderId="33" xfId="2" applyNumberFormat="1" applyFont="1" applyFill="1" applyBorder="1" applyAlignment="1">
      <alignment horizontal="center" vertical="center" wrapText="1"/>
    </xf>
    <xf numFmtId="0" fontId="41" fillId="10" borderId="45" xfId="2" applyFont="1" applyFill="1" applyBorder="1" applyAlignment="1">
      <alignment horizontal="left" vertical="center"/>
    </xf>
    <xf numFmtId="0" fontId="18" fillId="0" borderId="2" xfId="2" applyFont="1" applyAlignment="1">
      <alignment horizontal="center" vertical="center" wrapText="1"/>
    </xf>
    <xf numFmtId="0" fontId="43" fillId="9" borderId="14" xfId="2" applyFont="1" applyFill="1" applyBorder="1" applyAlignment="1">
      <alignment horizontal="center" vertical="center"/>
    </xf>
    <xf numFmtId="0" fontId="43" fillId="9" borderId="16" xfId="2" applyFont="1" applyFill="1" applyBorder="1" applyAlignment="1">
      <alignment horizontal="center" vertical="center"/>
    </xf>
    <xf numFmtId="0" fontId="43" fillId="0" borderId="2" xfId="2" applyFont="1" applyAlignment="1">
      <alignment horizontal="center" vertical="center"/>
    </xf>
    <xf numFmtId="0" fontId="43" fillId="9" borderId="14" xfId="2" applyFont="1" applyFill="1" applyBorder="1" applyAlignment="1">
      <alignment horizontal="center" vertical="center" wrapText="1"/>
    </xf>
    <xf numFmtId="0" fontId="24" fillId="0" borderId="43" xfId="2" applyFont="1" applyBorder="1" applyAlignment="1">
      <alignment horizontal="center" vertical="center"/>
    </xf>
    <xf numFmtId="0" fontId="24" fillId="0" borderId="80" xfId="2" applyFont="1" applyBorder="1" applyAlignment="1" applyProtection="1">
      <alignment horizontal="center" vertical="center"/>
      <protection locked="0"/>
    </xf>
    <xf numFmtId="0" fontId="42" fillId="0" borderId="81" xfId="2" applyFont="1" applyBorder="1" applyAlignment="1">
      <alignment horizontal="left" vertical="center"/>
    </xf>
    <xf numFmtId="0" fontId="44" fillId="0" borderId="41" xfId="2" applyFont="1" applyBorder="1" applyAlignment="1">
      <alignment horizontal="center" vertical="center" wrapText="1"/>
    </xf>
    <xf numFmtId="49" fontId="44" fillId="0" borderId="41" xfId="2" applyNumberFormat="1" applyFont="1" applyBorder="1" applyAlignment="1">
      <alignment horizontal="center" vertical="center" wrapText="1"/>
    </xf>
    <xf numFmtId="0" fontId="44" fillId="0" borderId="82" xfId="2" applyFont="1" applyBorder="1" applyAlignment="1">
      <alignment horizontal="center" vertical="center" wrapText="1"/>
    </xf>
    <xf numFmtId="2" fontId="42" fillId="0" borderId="2" xfId="2" applyNumberFormat="1" applyFont="1" applyAlignment="1">
      <alignment horizontal="center" vertical="center"/>
    </xf>
    <xf numFmtId="2" fontId="45" fillId="0" borderId="43" xfId="2" applyNumberFormat="1" applyFont="1" applyBorder="1" applyAlignment="1">
      <alignment horizontal="center" vertical="center"/>
    </xf>
    <xf numFmtId="2" fontId="42" fillId="0" borderId="42" xfId="2" applyNumberFormat="1" applyFont="1" applyBorder="1" applyAlignment="1">
      <alignment horizontal="center" vertical="center"/>
    </xf>
    <xf numFmtId="2" fontId="43" fillId="0" borderId="17" xfId="2" applyNumberFormat="1" applyFont="1" applyBorder="1" applyAlignment="1">
      <alignment horizontal="center" vertical="center"/>
    </xf>
    <xf numFmtId="2" fontId="43" fillId="0" borderId="2" xfId="2" applyNumberFormat="1" applyFont="1" applyAlignment="1">
      <alignment horizontal="center" vertical="center"/>
    </xf>
    <xf numFmtId="2" fontId="43" fillId="0" borderId="83" xfId="2" applyNumberFormat="1" applyFont="1" applyBorder="1" applyAlignment="1">
      <alignment horizontal="center" vertical="center"/>
    </xf>
    <xf numFmtId="2" fontId="46" fillId="0" borderId="81" xfId="2" applyNumberFormat="1" applyFont="1" applyBorder="1" applyAlignment="1">
      <alignment horizontal="center" vertical="center" wrapText="1"/>
    </xf>
    <xf numFmtId="2" fontId="42" fillId="0" borderId="82" xfId="2" applyNumberFormat="1" applyFont="1" applyBorder="1" applyAlignment="1">
      <alignment horizontal="center" vertical="center"/>
    </xf>
    <xf numFmtId="2" fontId="42" fillId="8" borderId="42" xfId="2" applyNumberFormat="1" applyFont="1" applyFill="1" applyBorder="1" applyAlignment="1">
      <alignment horizontal="center" vertical="center"/>
    </xf>
    <xf numFmtId="0" fontId="24" fillId="0" borderId="84" xfId="2" applyFont="1" applyBorder="1" applyAlignment="1" applyProtection="1">
      <alignment horizontal="center" vertical="center"/>
      <protection locked="0"/>
    </xf>
    <xf numFmtId="0" fontId="42" fillId="0" borderId="85" xfId="2" applyFont="1" applyBorder="1" applyAlignment="1">
      <alignment horizontal="left" vertical="center"/>
    </xf>
    <xf numFmtId="0" fontId="44" fillId="0" borderId="3" xfId="2" applyFont="1" applyBorder="1" applyAlignment="1">
      <alignment horizontal="center" vertical="center" wrapText="1"/>
    </xf>
    <xf numFmtId="49" fontId="44" fillId="0" borderId="3" xfId="2" applyNumberFormat="1" applyFont="1" applyBorder="1" applyAlignment="1">
      <alignment horizontal="center" vertical="center" wrapText="1"/>
    </xf>
    <xf numFmtId="0" fontId="44" fillId="0" borderId="86" xfId="2" applyFont="1" applyBorder="1" applyAlignment="1">
      <alignment horizontal="center" vertical="center" wrapText="1"/>
    </xf>
    <xf numFmtId="2" fontId="45" fillId="0" borderId="6" xfId="2" applyNumberFormat="1" applyFont="1" applyBorder="1" applyAlignment="1">
      <alignment horizontal="center" vertical="center"/>
    </xf>
    <xf numFmtId="2" fontId="42" fillId="0" borderId="7" xfId="2" applyNumberFormat="1" applyFont="1" applyBorder="1" applyAlignment="1">
      <alignment horizontal="center" vertical="center"/>
    </xf>
    <xf numFmtId="2" fontId="43" fillId="0" borderId="18" xfId="2" applyNumberFormat="1" applyFont="1" applyBorder="1" applyAlignment="1">
      <alignment horizontal="center" vertical="center"/>
    </xf>
    <xf numFmtId="2" fontId="43" fillId="0" borderId="87" xfId="2" applyNumberFormat="1" applyFont="1" applyBorder="1" applyAlignment="1">
      <alignment horizontal="center" vertical="center"/>
    </xf>
    <xf numFmtId="2" fontId="46" fillId="0" borderId="85" xfId="2" applyNumberFormat="1" applyFont="1" applyBorder="1" applyAlignment="1">
      <alignment horizontal="center" vertical="center" wrapText="1"/>
    </xf>
    <xf numFmtId="2" fontId="42" fillId="0" borderId="86" xfId="2" applyNumberFormat="1" applyFont="1" applyBorder="1" applyAlignment="1">
      <alignment horizontal="center" vertical="center"/>
    </xf>
    <xf numFmtId="2" fontId="42" fillId="8" borderId="7" xfId="2" applyNumberFormat="1" applyFont="1" applyFill="1" applyBorder="1" applyAlignment="1">
      <alignment horizontal="center" vertical="center"/>
    </xf>
    <xf numFmtId="0" fontId="26" fillId="0" borderId="84" xfId="2" applyFont="1" applyBorder="1" applyAlignment="1" applyProtection="1">
      <alignment horizontal="center" vertical="center"/>
      <protection locked="0"/>
    </xf>
    <xf numFmtId="2" fontId="27" fillId="0" borderId="2" xfId="2" applyNumberFormat="1" applyAlignment="1">
      <alignment vertical="center"/>
    </xf>
    <xf numFmtId="2" fontId="46" fillId="0" borderId="88" xfId="2" applyNumberFormat="1" applyFont="1" applyBorder="1" applyAlignment="1">
      <alignment horizontal="center" vertical="center" wrapText="1"/>
    </xf>
    <xf numFmtId="2" fontId="42" fillId="8" borderId="89" xfId="2" applyNumberFormat="1" applyFont="1" applyFill="1" applyBorder="1" applyAlignment="1">
      <alignment horizontal="center" vertical="center"/>
    </xf>
    <xf numFmtId="2" fontId="43" fillId="0" borderId="90" xfId="2" applyNumberFormat="1" applyFont="1" applyBorder="1" applyAlignment="1">
      <alignment horizontal="center" vertical="center"/>
    </xf>
    <xf numFmtId="2" fontId="45" fillId="0" borderId="2" xfId="2" applyNumberFormat="1" applyFont="1" applyAlignment="1">
      <alignment horizontal="center" vertical="center"/>
    </xf>
    <xf numFmtId="0" fontId="47" fillId="8" borderId="2" xfId="2" applyFont="1" applyFill="1"/>
    <xf numFmtId="0" fontId="45" fillId="0" borderId="2" xfId="2" applyFont="1" applyAlignment="1">
      <alignment vertical="center"/>
    </xf>
    <xf numFmtId="2" fontId="43" fillId="0" borderId="91" xfId="2" applyNumberFormat="1" applyFont="1" applyBorder="1" applyAlignment="1">
      <alignment horizontal="center" vertical="center"/>
    </xf>
    <xf numFmtId="2" fontId="42" fillId="0" borderId="92" xfId="2" applyNumberFormat="1" applyFont="1" applyBorder="1" applyAlignment="1">
      <alignment horizontal="center" vertical="center"/>
    </xf>
    <xf numFmtId="2" fontId="42" fillId="0" borderId="2" xfId="2" applyNumberFormat="1" applyFont="1" applyAlignment="1">
      <alignment vertical="center"/>
    </xf>
    <xf numFmtId="2" fontId="43" fillId="0" borderId="2" xfId="2" applyNumberFormat="1" applyFont="1" applyAlignment="1">
      <alignment horizontal="center"/>
    </xf>
    <xf numFmtId="0" fontId="42" fillId="0" borderId="88" xfId="2" applyFont="1" applyBorder="1" applyAlignment="1">
      <alignment horizontal="left" vertical="center"/>
    </xf>
    <xf numFmtId="0" fontId="44" fillId="0" borderId="93" xfId="2" applyFont="1" applyBorder="1" applyAlignment="1">
      <alignment horizontal="center" vertical="center" wrapText="1"/>
    </xf>
    <xf numFmtId="49" fontId="44" fillId="0" borderId="93" xfId="2" applyNumberFormat="1" applyFont="1" applyBorder="1" applyAlignment="1">
      <alignment horizontal="center" vertical="center" wrapText="1"/>
    </xf>
    <xf numFmtId="0" fontId="44" fillId="0" borderId="92" xfId="2" applyFont="1" applyBorder="1" applyAlignment="1">
      <alignment horizontal="center" vertical="center" wrapText="1"/>
    </xf>
    <xf numFmtId="2" fontId="45" fillId="0" borderId="94" xfId="2" applyNumberFormat="1" applyFont="1" applyBorder="1" applyAlignment="1">
      <alignment horizontal="center" vertical="center"/>
    </xf>
    <xf numFmtId="2" fontId="42" fillId="0" borderId="89" xfId="2" applyNumberFormat="1" applyFont="1" applyBorder="1" applyAlignment="1">
      <alignment horizontal="center" vertical="center"/>
    </xf>
    <xf numFmtId="0" fontId="26" fillId="0" borderId="2" xfId="2" applyFont="1" applyAlignment="1" applyProtection="1">
      <alignment horizontal="center" vertical="center"/>
      <protection locked="0"/>
    </xf>
    <xf numFmtId="0" fontId="42" fillId="0" borderId="2" xfId="2" applyFont="1" applyAlignment="1" applyProtection="1">
      <alignment horizontal="left" vertical="center"/>
      <protection locked="0"/>
    </xf>
    <xf numFmtId="0" fontId="44" fillId="0" borderId="2" xfId="2" applyFont="1" applyAlignment="1">
      <alignment horizontal="center" vertical="center" wrapText="1"/>
    </xf>
    <xf numFmtId="0" fontId="42" fillId="0" borderId="2" xfId="2" applyFont="1" applyAlignment="1" applyProtection="1">
      <alignment horizontal="center" vertical="center"/>
      <protection locked="0"/>
    </xf>
    <xf numFmtId="49" fontId="47" fillId="8" borderId="2" xfId="2" applyNumberFormat="1" applyFont="1" applyFill="1"/>
    <xf numFmtId="0" fontId="45" fillId="0" borderId="2" xfId="2" applyFont="1" applyAlignment="1">
      <alignment horizontal="center" vertical="center"/>
    </xf>
    <xf numFmtId="0" fontId="48" fillId="8" borderId="2" xfId="2" applyFont="1" applyFill="1"/>
    <xf numFmtId="0" fontId="27" fillId="0" borderId="2" xfId="2" applyAlignment="1">
      <alignment horizontal="center"/>
    </xf>
    <xf numFmtId="0" fontId="41" fillId="10" borderId="77" xfId="2" applyFont="1" applyFill="1" applyBorder="1" applyAlignment="1">
      <alignment horizontal="left" vertical="center" wrapText="1"/>
    </xf>
    <xf numFmtId="0" fontId="41" fillId="10" borderId="15" xfId="2" applyFont="1" applyFill="1" applyBorder="1" applyAlignment="1">
      <alignment horizontal="center" vertical="center" wrapText="1"/>
    </xf>
    <xf numFmtId="49" fontId="41" fillId="10" borderId="77" xfId="2" applyNumberFormat="1" applyFont="1" applyFill="1" applyBorder="1" applyAlignment="1">
      <alignment horizontal="center" vertical="center" wrapText="1"/>
    </xf>
    <xf numFmtId="49" fontId="41" fillId="10" borderId="15" xfId="2" applyNumberFormat="1" applyFont="1" applyFill="1" applyBorder="1" applyAlignment="1">
      <alignment horizontal="center" vertical="center" wrapText="1"/>
    </xf>
    <xf numFmtId="0" fontId="41" fillId="10" borderId="16" xfId="2" applyFont="1" applyFill="1" applyBorder="1" applyAlignment="1">
      <alignment horizontal="left" vertical="center"/>
    </xf>
    <xf numFmtId="0" fontId="43" fillId="9" borderId="74" xfId="2" applyFont="1" applyFill="1" applyBorder="1" applyAlignment="1">
      <alignment horizontal="center" vertical="center"/>
    </xf>
    <xf numFmtId="0" fontId="43" fillId="9" borderId="5" xfId="2" applyFont="1" applyFill="1" applyBorder="1" applyAlignment="1">
      <alignment horizontal="center" vertical="center"/>
    </xf>
    <xf numFmtId="0" fontId="43" fillId="9" borderId="45" xfId="2" applyFont="1" applyFill="1" applyBorder="1" applyAlignment="1">
      <alignment horizontal="center" vertical="center"/>
    </xf>
    <xf numFmtId="0" fontId="24" fillId="0" borderId="43" xfId="2" applyFont="1" applyBorder="1" applyAlignment="1" applyProtection="1">
      <alignment horizontal="center" vertical="center"/>
      <protection locked="0"/>
    </xf>
    <xf numFmtId="2" fontId="44" fillId="8" borderId="42" xfId="2" applyNumberFormat="1" applyFont="1" applyFill="1" applyBorder="1" applyAlignment="1">
      <alignment horizontal="center" vertical="center" wrapText="1"/>
    </xf>
    <xf numFmtId="2" fontId="49" fillId="0" borderId="17" xfId="2" applyNumberFormat="1" applyFont="1" applyBorder="1" applyAlignment="1">
      <alignment horizontal="center" vertical="center" wrapText="1"/>
    </xf>
    <xf numFmtId="2" fontId="46" fillId="0" borderId="43" xfId="2" applyNumberFormat="1" applyFont="1" applyBorder="1" applyAlignment="1">
      <alignment horizontal="center" vertical="center" wrapText="1"/>
    </xf>
    <xf numFmtId="2" fontId="44" fillId="0" borderId="42" xfId="2" applyNumberFormat="1" applyFont="1" applyBorder="1" applyAlignment="1">
      <alignment horizontal="center" vertical="center" wrapText="1"/>
    </xf>
    <xf numFmtId="0" fontId="24" fillId="0" borderId="6" xfId="2" applyFont="1" applyBorder="1" applyAlignment="1" applyProtection="1">
      <alignment horizontal="center" vertical="center"/>
      <protection locked="0"/>
    </xf>
    <xf numFmtId="2" fontId="44" fillId="8" borderId="7" xfId="2" applyNumberFormat="1" applyFont="1" applyFill="1" applyBorder="1" applyAlignment="1">
      <alignment horizontal="center" vertical="center" wrapText="1"/>
    </xf>
    <xf numFmtId="2" fontId="49" fillId="0" borderId="18" xfId="2" applyNumberFormat="1" applyFont="1" applyBorder="1" applyAlignment="1">
      <alignment horizontal="center" vertical="center" wrapText="1"/>
    </xf>
    <xf numFmtId="2" fontId="46" fillId="0" borderId="6" xfId="2" applyNumberFormat="1" applyFont="1" applyBorder="1" applyAlignment="1">
      <alignment horizontal="center" vertical="center" wrapText="1"/>
    </xf>
    <xf numFmtId="2" fontId="44" fillId="0" borderId="7" xfId="2" applyNumberFormat="1" applyFont="1" applyBorder="1" applyAlignment="1">
      <alignment horizontal="center" vertical="center" wrapText="1"/>
    </xf>
    <xf numFmtId="0" fontId="26" fillId="0" borderId="6" xfId="2" applyFont="1" applyBorder="1" applyAlignment="1" applyProtection="1">
      <alignment horizontal="center" vertical="center"/>
      <protection locked="0"/>
    </xf>
    <xf numFmtId="2" fontId="49" fillId="0" borderId="90" xfId="2" applyNumberFormat="1" applyFont="1" applyBorder="1" applyAlignment="1">
      <alignment horizontal="center" vertical="center" wrapText="1"/>
    </xf>
    <xf numFmtId="2" fontId="46" fillId="0" borderId="94" xfId="2" applyNumberFormat="1" applyFont="1" applyBorder="1" applyAlignment="1">
      <alignment horizontal="center" vertical="center" wrapText="1"/>
    </xf>
    <xf numFmtId="2" fontId="44" fillId="0" borderId="89" xfId="2" applyNumberFormat="1" applyFont="1" applyBorder="1" applyAlignment="1">
      <alignment horizontal="center" vertical="center" wrapText="1"/>
    </xf>
    <xf numFmtId="0" fontId="42" fillId="0" borderId="2" xfId="2" applyFont="1" applyAlignment="1">
      <alignment horizontal="center" vertical="center"/>
    </xf>
    <xf numFmtId="0" fontId="26" fillId="0" borderId="8" xfId="2" applyFont="1" applyBorder="1" applyAlignment="1" applyProtection="1">
      <alignment horizontal="center" vertical="center"/>
      <protection locked="0"/>
    </xf>
    <xf numFmtId="2" fontId="44" fillId="8" borderId="89" xfId="2" applyNumberFormat="1" applyFont="1" applyFill="1" applyBorder="1" applyAlignment="1">
      <alignment horizontal="center" vertical="center" wrapText="1"/>
    </xf>
    <xf numFmtId="0" fontId="36" fillId="0" borderId="2" xfId="2" applyFont="1"/>
    <xf numFmtId="49" fontId="40" fillId="0" borderId="2" xfId="2" applyNumberFormat="1" applyFont="1"/>
    <xf numFmtId="0" fontId="40" fillId="0" borderId="2" xfId="2" applyFont="1" applyAlignment="1">
      <alignment horizontal="center"/>
    </xf>
    <xf numFmtId="0" fontId="41" fillId="10" borderId="33" xfId="2" applyFont="1" applyFill="1" applyBorder="1" applyAlignment="1">
      <alignment horizontal="left" vertical="center" wrapText="1"/>
    </xf>
    <xf numFmtId="0" fontId="27" fillId="0" borderId="2" xfId="2" applyAlignment="1">
      <alignment horizontal="center" vertical="center"/>
    </xf>
    <xf numFmtId="0" fontId="24" fillId="0" borderId="95" xfId="2" applyFont="1" applyBorder="1" applyAlignment="1" applyProtection="1">
      <alignment horizontal="center" vertical="center"/>
      <protection locked="0"/>
    </xf>
    <xf numFmtId="2" fontId="49" fillId="0" borderId="2" xfId="2" applyNumberFormat="1" applyFont="1" applyAlignment="1">
      <alignment horizontal="center" vertical="center" wrapText="1"/>
    </xf>
    <xf numFmtId="0" fontId="26" fillId="0" borderId="94" xfId="2" applyFont="1" applyBorder="1" applyAlignment="1" applyProtection="1">
      <alignment horizontal="center" vertical="center"/>
      <protection locked="0"/>
    </xf>
    <xf numFmtId="0" fontId="22" fillId="11" borderId="2" xfId="1" applyFont="1" applyFill="1"/>
    <xf numFmtId="0" fontId="50" fillId="0" borderId="2" xfId="3" applyAlignment="1">
      <alignment horizontal="left"/>
    </xf>
    <xf numFmtId="0" fontId="51" fillId="0" borderId="2" xfId="3" applyFont="1"/>
    <xf numFmtId="169" fontId="50" fillId="0" borderId="2" xfId="3" applyNumberFormat="1" applyAlignment="1">
      <alignment horizontal="center"/>
    </xf>
    <xf numFmtId="0" fontId="50" fillId="0" borderId="2" xfId="3" applyAlignment="1">
      <alignment horizontal="center"/>
    </xf>
    <xf numFmtId="170" fontId="50" fillId="0" borderId="2" xfId="3" applyNumberFormat="1"/>
    <xf numFmtId="0" fontId="50" fillId="0" borderId="2" xfId="3"/>
    <xf numFmtId="171" fontId="52" fillId="0" borderId="0" xfId="0" applyNumberFormat="1" applyFont="1"/>
    <xf numFmtId="0" fontId="52" fillId="0" borderId="0" xfId="0" applyFont="1"/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6" fillId="0" borderId="43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70" fontId="55" fillId="0" borderId="41" xfId="0" applyNumberFormat="1" applyFont="1" applyBorder="1" applyAlignment="1">
      <alignment horizontal="left" vertical="center"/>
    </xf>
    <xf numFmtId="0" fontId="55" fillId="0" borderId="4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5" fillId="0" borderId="6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5" fillId="0" borderId="3" xfId="0" applyFont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6" fillId="0" borderId="6" xfId="0" applyFont="1" applyBorder="1" applyAlignment="1">
      <alignment horizontal="left" vertical="center"/>
    </xf>
    <xf numFmtId="170" fontId="0" fillId="0" borderId="3" xfId="0" applyNumberFormat="1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55" fillId="0" borderId="98" xfId="0" applyFont="1" applyBorder="1" applyAlignment="1">
      <alignment horizontal="left" vertical="center"/>
    </xf>
    <xf numFmtId="0" fontId="55" fillId="0" borderId="99" xfId="0" applyFont="1" applyBorder="1" applyAlignment="1">
      <alignment horizontal="left" vertical="center"/>
    </xf>
    <xf numFmtId="170" fontId="0" fillId="0" borderId="98" xfId="0" applyNumberFormat="1" applyBorder="1" applyAlignment="1">
      <alignment horizontal="left" vertical="center"/>
    </xf>
    <xf numFmtId="0" fontId="55" fillId="0" borderId="100" xfId="0" applyFont="1" applyBorder="1" applyAlignment="1">
      <alignment horizontal="left" vertical="center"/>
    </xf>
    <xf numFmtId="0" fontId="57" fillId="0" borderId="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5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170" fontId="0" fillId="0" borderId="9" xfId="0" applyNumberForma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171" fontId="0" fillId="0" borderId="2" xfId="0" applyNumberFormat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56" fillId="0" borderId="79" xfId="0" applyFont="1" applyBorder="1" applyAlignment="1">
      <alignment horizontal="left" vertical="center"/>
    </xf>
    <xf numFmtId="0" fontId="55" fillId="0" borderId="79" xfId="0" applyFont="1" applyBorder="1" applyAlignment="1">
      <alignment horizontal="center" vertical="center"/>
    </xf>
    <xf numFmtId="170" fontId="0" fillId="0" borderId="79" xfId="0" applyNumberFormat="1" applyBorder="1" applyAlignment="1">
      <alignment horizontal="center" vertical="center"/>
    </xf>
    <xf numFmtId="0" fontId="55" fillId="0" borderId="79" xfId="0" applyFont="1" applyBorder="1" applyAlignment="1">
      <alignment horizontal="left" vertical="center"/>
    </xf>
    <xf numFmtId="171" fontId="58" fillId="0" borderId="2" xfId="4" applyNumberFormat="1" applyFont="1" applyAlignment="1">
      <alignment horizontal="center" vertical="center"/>
    </xf>
    <xf numFmtId="166" fontId="58" fillId="0" borderId="2" xfId="4" applyNumberFormat="1" applyFont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59" fillId="0" borderId="2" xfId="4" applyNumberFormat="1" applyFont="1"/>
    <xf numFmtId="0" fontId="59" fillId="0" borderId="2" xfId="4" applyFont="1"/>
    <xf numFmtId="0" fontId="60" fillId="0" borderId="0" xfId="0" applyFont="1"/>
    <xf numFmtId="0" fontId="60" fillId="0" borderId="0" xfId="0" applyFont="1" applyAlignment="1">
      <alignment horizontal="center"/>
    </xf>
    <xf numFmtId="0" fontId="61" fillId="0" borderId="0" xfId="0" applyFont="1"/>
    <xf numFmtId="0" fontId="62" fillId="13" borderId="0" xfId="0" applyFont="1" applyFill="1" applyAlignment="1">
      <alignment horizontal="center"/>
    </xf>
    <xf numFmtId="0" fontId="62" fillId="14" borderId="32" xfId="0" applyFont="1" applyFill="1" applyBorder="1" applyAlignment="1">
      <alignment horizontal="center"/>
    </xf>
    <xf numFmtId="0" fontId="63" fillId="13" borderId="0" xfId="0" applyFont="1" applyFill="1"/>
    <xf numFmtId="0" fontId="62" fillId="13" borderId="43" xfId="0" applyFont="1" applyFill="1" applyBorder="1" applyAlignment="1">
      <alignment horizontal="center"/>
    </xf>
    <xf numFmtId="0" fontId="63" fillId="13" borderId="41" xfId="0" applyFont="1" applyFill="1" applyBorder="1"/>
    <xf numFmtId="0" fontId="63" fillId="13" borderId="41" xfId="0" applyFont="1" applyFill="1" applyBorder="1" applyAlignment="1">
      <alignment horizontal="center"/>
    </xf>
    <xf numFmtId="0" fontId="63" fillId="13" borderId="79" xfId="0" applyFont="1" applyFill="1" applyBorder="1"/>
    <xf numFmtId="0" fontId="63" fillId="13" borderId="42" xfId="0" applyFont="1" applyFill="1" applyBorder="1" applyAlignment="1">
      <alignment horizontal="center"/>
    </xf>
    <xf numFmtId="0" fontId="62" fillId="13" borderId="6" xfId="0" applyFont="1" applyFill="1" applyBorder="1" applyAlignment="1">
      <alignment horizontal="center"/>
    </xf>
    <xf numFmtId="0" fontId="63" fillId="13" borderId="3" xfId="0" applyFont="1" applyFill="1" applyBorder="1"/>
    <xf numFmtId="0" fontId="63" fillId="13" borderId="3" xfId="0" applyFont="1" applyFill="1" applyBorder="1" applyAlignment="1">
      <alignment horizontal="center"/>
    </xf>
    <xf numFmtId="0" fontId="63" fillId="13" borderId="7" xfId="0" applyFont="1" applyFill="1" applyBorder="1" applyAlignment="1">
      <alignment horizontal="center"/>
    </xf>
    <xf numFmtId="0" fontId="62" fillId="13" borderId="8" xfId="0" applyFont="1" applyFill="1" applyBorder="1" applyAlignment="1">
      <alignment horizontal="center"/>
    </xf>
    <xf numFmtId="0" fontId="63" fillId="13" borderId="9" xfId="0" applyFont="1" applyFill="1" applyBorder="1"/>
    <xf numFmtId="0" fontId="63" fillId="13" borderId="9" xfId="0" applyFont="1" applyFill="1" applyBorder="1" applyAlignment="1">
      <alignment horizontal="center"/>
    </xf>
    <xf numFmtId="0" fontId="63" fillId="13" borderId="75" xfId="0" applyFont="1" applyFill="1" applyBorder="1"/>
    <xf numFmtId="0" fontId="63" fillId="13" borderId="10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4" fillId="0" borderId="0" xfId="0" applyFont="1"/>
    <xf numFmtId="0" fontId="65" fillId="0" borderId="0" xfId="0" applyFont="1"/>
    <xf numFmtId="0" fontId="67" fillId="15" borderId="101" xfId="0" applyFont="1" applyFill="1" applyBorder="1" applyAlignment="1">
      <alignment horizontal="center" vertical="center" wrapText="1"/>
    </xf>
    <xf numFmtId="0" fontId="67" fillId="15" borderId="102" xfId="0" applyFont="1" applyFill="1" applyBorder="1" applyAlignment="1">
      <alignment vertical="center" wrapText="1"/>
    </xf>
    <xf numFmtId="167" fontId="67" fillId="15" borderId="101" xfId="0" applyNumberFormat="1" applyFont="1" applyFill="1" applyBorder="1" applyAlignment="1">
      <alignment horizontal="center" vertical="center" wrapText="1"/>
    </xf>
    <xf numFmtId="0" fontId="67" fillId="15" borderId="101" xfId="0" applyFont="1" applyFill="1" applyBorder="1" applyAlignment="1">
      <alignment horizontal="center" vertical="center"/>
    </xf>
    <xf numFmtId="0" fontId="69" fillId="0" borderId="0" xfId="0" applyFont="1"/>
    <xf numFmtId="49" fontId="67" fillId="0" borderId="101" xfId="0" applyNumberFormat="1" applyFont="1" applyBorder="1" applyAlignment="1" applyProtection="1">
      <alignment horizontal="center" vertical="center"/>
      <protection locked="0"/>
    </xf>
    <xf numFmtId="0" fontId="69" fillId="0" borderId="102" xfId="0" applyFont="1" applyBorder="1" applyAlignment="1">
      <alignment vertical="top" wrapText="1"/>
    </xf>
    <xf numFmtId="0" fontId="69" fillId="0" borderId="101" xfId="0" applyFont="1" applyBorder="1" applyAlignment="1">
      <alignment horizontal="center" vertical="top" wrapText="1"/>
    </xf>
    <xf numFmtId="0" fontId="69" fillId="0" borderId="101" xfId="0" applyFont="1" applyBorder="1" applyAlignment="1" applyProtection="1">
      <alignment horizontal="center" vertical="center"/>
      <protection locked="0"/>
    </xf>
    <xf numFmtId="0" fontId="69" fillId="0" borderId="101" xfId="0" applyFont="1" applyBorder="1" applyAlignment="1" applyProtection="1">
      <alignment horizontal="left" vertical="center"/>
      <protection locked="0"/>
    </xf>
    <xf numFmtId="172" fontId="70" fillId="0" borderId="103" xfId="0" applyNumberFormat="1" applyFont="1" applyBorder="1"/>
    <xf numFmtId="0" fontId="71" fillId="0" borderId="0" xfId="0" applyFont="1"/>
    <xf numFmtId="172" fontId="70" fillId="0" borderId="104" xfId="0" applyNumberFormat="1" applyFont="1" applyBorder="1"/>
    <xf numFmtId="172" fontId="70" fillId="0" borderId="103" xfId="0" applyNumberFormat="1" applyFont="1" applyBorder="1" applyAlignment="1">
      <alignment horizontal="right"/>
    </xf>
    <xf numFmtId="172" fontId="72" fillId="16" borderId="103" xfId="0" applyNumberFormat="1" applyFont="1" applyFill="1" applyBorder="1"/>
    <xf numFmtId="0" fontId="69" fillId="0" borderId="101" xfId="0" applyFont="1" applyBorder="1" applyAlignment="1">
      <alignment horizontal="center"/>
    </xf>
    <xf numFmtId="172" fontId="72" fillId="16" borderId="104" xfId="0" applyNumberFormat="1" applyFont="1" applyFill="1" applyBorder="1"/>
    <xf numFmtId="172" fontId="70" fillId="0" borderId="105" xfId="0" applyNumberFormat="1" applyFont="1" applyBorder="1" applyAlignment="1">
      <alignment horizontal="right"/>
    </xf>
    <xf numFmtId="172" fontId="70" fillId="0" borderId="105" xfId="0" applyNumberFormat="1" applyFont="1" applyBorder="1"/>
    <xf numFmtId="49" fontId="69" fillId="0" borderId="101" xfId="0" applyNumberFormat="1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>
      <alignment wrapText="1"/>
    </xf>
    <xf numFmtId="172" fontId="72" fillId="16" borderId="105" xfId="0" applyNumberFormat="1" applyFont="1" applyFill="1" applyBorder="1" applyAlignment="1">
      <alignment horizontal="right"/>
    </xf>
    <xf numFmtId="172" fontId="72" fillId="16" borderId="105" xfId="0" applyNumberFormat="1" applyFont="1" applyFill="1" applyBorder="1"/>
    <xf numFmtId="49" fontId="69" fillId="17" borderId="101" xfId="0" applyNumberFormat="1" applyFont="1" applyFill="1" applyBorder="1" applyAlignment="1" applyProtection="1">
      <alignment horizontal="center" vertical="center"/>
      <protection locked="0"/>
    </xf>
    <xf numFmtId="0" fontId="69" fillId="17" borderId="102" xfId="0" applyFont="1" applyFill="1" applyBorder="1" applyAlignment="1">
      <alignment vertical="top" wrapText="1"/>
    </xf>
    <xf numFmtId="0" fontId="69" fillId="17" borderId="101" xfId="0" applyFont="1" applyFill="1" applyBorder="1" applyAlignment="1">
      <alignment horizontal="center" vertical="top" wrapText="1"/>
    </xf>
    <xf numFmtId="0" fontId="69" fillId="17" borderId="101" xfId="0" applyFont="1" applyFill="1" applyBorder="1" applyAlignment="1" applyProtection="1">
      <alignment horizontal="center" vertical="center"/>
      <protection locked="0"/>
    </xf>
    <xf numFmtId="0" fontId="69" fillId="17" borderId="101" xfId="0" applyFont="1" applyFill="1" applyBorder="1" applyAlignment="1" applyProtection="1">
      <alignment horizontal="left" vertical="center"/>
      <protection locked="0"/>
    </xf>
    <xf numFmtId="2" fontId="69" fillId="17" borderId="101" xfId="0" applyNumberFormat="1" applyFont="1" applyFill="1" applyBorder="1" applyAlignment="1">
      <alignment horizontal="center"/>
    </xf>
    <xf numFmtId="0" fontId="71" fillId="17" borderId="0" xfId="0" applyFont="1" applyFill="1"/>
    <xf numFmtId="172" fontId="70" fillId="0" borderId="104" xfId="0" applyNumberFormat="1" applyFont="1" applyBorder="1" applyAlignment="1">
      <alignment horizontal="right"/>
    </xf>
    <xf numFmtId="172" fontId="72" fillId="16" borderId="103" xfId="0" applyNumberFormat="1" applyFont="1" applyFill="1" applyBorder="1" applyAlignment="1">
      <alignment horizontal="right"/>
    </xf>
    <xf numFmtId="172" fontId="72" fillId="16" borderId="104" xfId="0" applyNumberFormat="1" applyFont="1" applyFill="1" applyBorder="1" applyAlignment="1">
      <alignment horizontal="right"/>
    </xf>
    <xf numFmtId="166" fontId="69" fillId="17" borderId="101" xfId="0" applyNumberFormat="1" applyFont="1" applyFill="1" applyBorder="1" applyAlignment="1">
      <alignment horizontal="center"/>
    </xf>
    <xf numFmtId="173" fontId="69" fillId="0" borderId="101" xfId="0" applyNumberFormat="1" applyFont="1" applyBorder="1" applyAlignment="1">
      <alignment horizontal="right"/>
    </xf>
    <xf numFmtId="166" fontId="69" fillId="0" borderId="101" xfId="0" applyNumberFormat="1" applyFont="1" applyBorder="1" applyAlignment="1">
      <alignment horizontal="right"/>
    </xf>
    <xf numFmtId="166" fontId="67" fillId="16" borderId="101" xfId="0" applyNumberFormat="1" applyFont="1" applyFill="1" applyBorder="1" applyAlignment="1">
      <alignment horizontal="right"/>
    </xf>
    <xf numFmtId="166" fontId="69" fillId="0" borderId="101" xfId="0" applyNumberFormat="1" applyFont="1" applyBorder="1" applyAlignment="1">
      <alignment horizontal="center"/>
    </xf>
    <xf numFmtId="166" fontId="67" fillId="16" borderId="101" xfId="0" applyNumberFormat="1" applyFont="1" applyFill="1" applyBorder="1" applyAlignment="1">
      <alignment horizontal="center"/>
    </xf>
    <xf numFmtId="0" fontId="74" fillId="16" borderId="102" xfId="0" applyFont="1" applyFill="1" applyBorder="1" applyAlignment="1">
      <alignment vertical="center"/>
    </xf>
    <xf numFmtId="0" fontId="0" fillId="0" borderId="102" xfId="0" applyBorder="1" applyAlignment="1">
      <alignment horizontal="center"/>
    </xf>
    <xf numFmtId="166" fontId="18" fillId="16" borderId="102" xfId="0" applyNumberFormat="1" applyFont="1" applyFill="1" applyBorder="1" applyAlignment="1">
      <alignment horizontal="center"/>
    </xf>
    <xf numFmtId="0" fontId="71" fillId="0" borderId="106" xfId="0" applyFont="1" applyBorder="1"/>
    <xf numFmtId="166" fontId="0" fillId="0" borderId="102" xfId="0" applyNumberFormat="1" applyBorder="1" applyAlignment="1">
      <alignment horizontal="center"/>
    </xf>
    <xf numFmtId="0" fontId="67" fillId="16" borderId="101" xfId="0" applyFont="1" applyFill="1" applyBorder="1" applyAlignment="1">
      <alignment horizontal="center" vertical="center"/>
    </xf>
    <xf numFmtId="172" fontId="70" fillId="0" borderId="107" xfId="0" applyNumberFormat="1" applyFont="1" applyBorder="1"/>
    <xf numFmtId="2" fontId="71" fillId="0" borderId="0" xfId="0" applyNumberFormat="1" applyFont="1"/>
    <xf numFmtId="4" fontId="76" fillId="0" borderId="101" xfId="0" applyNumberFormat="1" applyFont="1" applyBorder="1" applyAlignment="1">
      <alignment horizontal="right"/>
    </xf>
    <xf numFmtId="4" fontId="77" fillId="16" borderId="101" xfId="0" applyNumberFormat="1" applyFont="1" applyFill="1" applyBorder="1" applyAlignment="1">
      <alignment horizontal="right"/>
    </xf>
    <xf numFmtId="172" fontId="72" fillId="16" borderId="101" xfId="0" applyNumberFormat="1" applyFont="1" applyFill="1" applyBorder="1"/>
    <xf numFmtId="172" fontId="70" fillId="0" borderId="101" xfId="0" applyNumberFormat="1" applyFont="1" applyBorder="1"/>
    <xf numFmtId="172" fontId="70" fillId="0" borderId="108" xfId="0" applyNumberFormat="1" applyFont="1" applyBorder="1"/>
    <xf numFmtId="0" fontId="69" fillId="0" borderId="101" xfId="0" applyFont="1" applyBorder="1" applyAlignment="1" applyProtection="1">
      <alignment horizontal="left" vertical="center" wrapText="1"/>
      <protection locked="0"/>
    </xf>
    <xf numFmtId="2" fontId="71" fillId="0" borderId="0" xfId="0" applyNumberFormat="1" applyFont="1" applyAlignment="1">
      <alignment vertical="center"/>
    </xf>
    <xf numFmtId="2" fontId="69" fillId="16" borderId="101" xfId="0" applyNumberFormat="1" applyFont="1" applyFill="1" applyBorder="1" applyAlignment="1">
      <alignment horizontal="center"/>
    </xf>
    <xf numFmtId="0" fontId="69" fillId="16" borderId="101" xfId="0" applyFont="1" applyFill="1" applyBorder="1" applyAlignment="1">
      <alignment horizontal="center" vertical="center"/>
    </xf>
    <xf numFmtId="0" fontId="69" fillId="17" borderId="102" xfId="0" applyFont="1" applyFill="1" applyBorder="1"/>
    <xf numFmtId="0" fontId="69" fillId="17" borderId="101" xfId="0" applyFont="1" applyFill="1" applyBorder="1" applyAlignment="1">
      <alignment horizontal="center"/>
    </xf>
    <xf numFmtId="2" fontId="71" fillId="17" borderId="0" xfId="0" applyNumberFormat="1" applyFont="1" applyFill="1"/>
    <xf numFmtId="0" fontId="69" fillId="0" borderId="101" xfId="0" applyFont="1" applyBorder="1" applyAlignment="1" applyProtection="1">
      <alignment horizontal="center" vertical="center" wrapText="1"/>
      <protection locked="0"/>
    </xf>
    <xf numFmtId="174" fontId="69" fillId="0" borderId="101" xfId="0" applyNumberFormat="1" applyFont="1" applyBorder="1" applyAlignment="1">
      <alignment horizontal="right" vertical="center"/>
    </xf>
    <xf numFmtId="174" fontId="69" fillId="0" borderId="101" xfId="0" applyNumberFormat="1" applyFont="1" applyBorder="1" applyAlignment="1">
      <alignment horizontal="center" vertical="center"/>
    </xf>
    <xf numFmtId="174" fontId="67" fillId="16" borderId="101" xfId="0" applyNumberFormat="1" applyFont="1" applyFill="1" applyBorder="1" applyAlignment="1">
      <alignment horizontal="center" vertical="center"/>
    </xf>
    <xf numFmtId="0" fontId="69" fillId="0" borderId="101" xfId="0" applyFont="1" applyBorder="1" applyAlignment="1">
      <alignment vertical="top" wrapText="1"/>
    </xf>
    <xf numFmtId="0" fontId="69" fillId="0" borderId="101" xfId="0" applyFont="1" applyBorder="1" applyAlignment="1">
      <alignment horizontal="center" wrapText="1"/>
    </xf>
    <xf numFmtId="0" fontId="69" fillId="0" borderId="101" xfId="0" applyFont="1" applyBorder="1" applyAlignment="1">
      <alignment horizontal="center" vertical="center" wrapText="1"/>
    </xf>
    <xf numFmtId="174" fontId="71" fillId="0" borderId="0" xfId="0" applyNumberFormat="1" applyFont="1"/>
    <xf numFmtId="49" fontId="24" fillId="0" borderId="17" xfId="0" applyNumberFormat="1" applyFont="1" applyBorder="1" applyAlignment="1" applyProtection="1">
      <alignment horizontal="center" vertical="center"/>
      <protection locked="0"/>
    </xf>
    <xf numFmtId="2" fontId="24" fillId="0" borderId="43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2" fontId="24" fillId="0" borderId="41" xfId="0" applyNumberFormat="1" applyFont="1" applyBorder="1" applyAlignment="1">
      <alignment horizontal="center"/>
    </xf>
    <xf numFmtId="2" fontId="24" fillId="0" borderId="44" xfId="0" applyNumberFormat="1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7" fillId="0" borderId="101" xfId="0" applyFont="1" applyBorder="1" applyAlignment="1">
      <alignment horizontal="center" vertical="center" wrapText="1"/>
    </xf>
    <xf numFmtId="0" fontId="26" fillId="0" borderId="101" xfId="0" applyFont="1" applyBorder="1" applyAlignment="1" applyProtection="1">
      <alignment horizontal="center" vertical="center"/>
      <protection locked="0"/>
    </xf>
    <xf numFmtId="2" fontId="24" fillId="0" borderId="6" xfId="0" applyNumberFormat="1" applyFont="1" applyBorder="1" applyAlignment="1">
      <alignment horizontal="center"/>
    </xf>
    <xf numFmtId="2" fontId="24" fillId="0" borderId="101" xfId="0" applyNumberFormat="1" applyFont="1" applyBorder="1" applyAlignment="1">
      <alignment horizontal="center"/>
    </xf>
    <xf numFmtId="2" fontId="26" fillId="0" borderId="101" xfId="0" applyNumberFormat="1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0" fontId="26" fillId="0" borderId="101" xfId="0" applyFont="1" applyBorder="1" applyAlignment="1">
      <alignment horizontal="center" vertical="top" wrapText="1"/>
    </xf>
    <xf numFmtId="2" fontId="78" fillId="0" borderId="101" xfId="0" applyNumberFormat="1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/>
    </xf>
    <xf numFmtId="0" fontId="27" fillId="0" borderId="101" xfId="0" applyFont="1" applyBorder="1" applyAlignment="1">
      <alignment horizontal="center" vertical="center"/>
    </xf>
    <xf numFmtId="166" fontId="26" fillId="0" borderId="101" xfId="0" applyNumberFormat="1" applyFont="1" applyBorder="1" applyAlignment="1">
      <alignment horizontal="center"/>
    </xf>
    <xf numFmtId="0" fontId="0" fillId="0" borderId="101" xfId="0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49" fontId="26" fillId="0" borderId="18" xfId="0" applyNumberFormat="1" applyFont="1" applyBorder="1" applyAlignment="1" applyProtection="1">
      <alignment horizontal="center" vertical="center"/>
      <protection locked="0"/>
    </xf>
    <xf numFmtId="0" fontId="24" fillId="5" borderId="14" xfId="0" applyFont="1" applyFill="1" applyBorder="1" applyAlignment="1">
      <alignment vertical="center" wrapText="1"/>
    </xf>
    <xf numFmtId="0" fontId="27" fillId="0" borderId="109" xfId="0" applyFont="1" applyBorder="1"/>
    <xf numFmtId="0" fontId="2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43" xfId="0" applyBorder="1"/>
    <xf numFmtId="0" fontId="0" fillId="0" borderId="41" xfId="0" applyBorder="1"/>
    <xf numFmtId="0" fontId="0" fillId="0" borderId="42" xfId="0" applyBorder="1"/>
    <xf numFmtId="49" fontId="24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02" xfId="0" applyFont="1" applyBorder="1"/>
    <xf numFmtId="0" fontId="0" fillId="0" borderId="101" xfId="0" applyBorder="1" applyAlignment="1">
      <alignment horizontal="center" vertical="center"/>
    </xf>
    <xf numFmtId="0" fontId="0" fillId="0" borderId="6" xfId="0" applyBorder="1"/>
    <xf numFmtId="0" fontId="0" fillId="0" borderId="101" xfId="0" applyBorder="1"/>
    <xf numFmtId="0" fontId="0" fillId="0" borderId="7" xfId="0" applyBorder="1"/>
    <xf numFmtId="0" fontId="26" fillId="0" borderId="39" xfId="0" applyFont="1" applyBorder="1" applyAlignment="1">
      <alignment vertical="top" wrapText="1"/>
    </xf>
    <xf numFmtId="0" fontId="26" fillId="0" borderId="10" xfId="0" applyFont="1" applyBorder="1" applyAlignment="1" applyProtection="1">
      <alignment horizontal="left" vertical="center"/>
      <protection locked="0"/>
    </xf>
    <xf numFmtId="49" fontId="26" fillId="0" borderId="97" xfId="0" applyNumberFormat="1" applyFont="1" applyBorder="1" applyAlignment="1" applyProtection="1">
      <alignment horizontal="center" vertical="center"/>
      <protection locked="0"/>
    </xf>
    <xf numFmtId="0" fontId="27" fillId="0" borderId="110" xfId="0" applyFont="1" applyBorder="1"/>
    <xf numFmtId="0" fontId="26" fillId="0" borderId="98" xfId="0" applyFont="1" applyBorder="1" applyAlignment="1">
      <alignment horizontal="center" vertical="top" wrapText="1"/>
    </xf>
    <xf numFmtId="0" fontId="0" fillId="0" borderId="98" xfId="0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166" fontId="26" fillId="0" borderId="97" xfId="0" applyNumberFormat="1" applyFont="1" applyBorder="1" applyAlignment="1">
      <alignment horizontal="center"/>
    </xf>
    <xf numFmtId="0" fontId="0" fillId="0" borderId="99" xfId="0" applyBorder="1"/>
    <xf numFmtId="0" fontId="0" fillId="0" borderId="98" xfId="0" applyBorder="1"/>
    <xf numFmtId="0" fontId="0" fillId="0" borderId="100" xfId="0" applyBorder="1"/>
    <xf numFmtId="166" fontId="26" fillId="0" borderId="10" xfId="0" applyNumberFormat="1" applyFont="1" applyBorder="1" applyAlignment="1">
      <alignment horizontal="center"/>
    </xf>
    <xf numFmtId="0" fontId="24" fillId="18" borderId="5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vertical="center" wrapText="1"/>
    </xf>
    <xf numFmtId="165" fontId="24" fillId="18" borderId="74" xfId="0" applyNumberFormat="1" applyFont="1" applyFill="1" applyBorder="1" applyAlignment="1">
      <alignment horizontal="center" vertical="center" wrapText="1"/>
    </xf>
    <xf numFmtId="0" fontId="24" fillId="18" borderId="74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/>
    </xf>
    <xf numFmtId="0" fontId="24" fillId="19" borderId="36" xfId="0" applyFont="1" applyFill="1" applyBorder="1" applyAlignment="1">
      <alignment horizontal="center" vertical="center"/>
    </xf>
    <xf numFmtId="0" fontId="24" fillId="19" borderId="33" xfId="0" applyFont="1" applyFill="1" applyBorder="1" applyAlignment="1">
      <alignment horizontal="center" vertical="center"/>
    </xf>
    <xf numFmtId="0" fontId="24" fillId="19" borderId="37" xfId="0" applyFont="1" applyFill="1" applyBorder="1" applyAlignment="1">
      <alignment horizontal="center" vertical="center"/>
    </xf>
    <xf numFmtId="0" fontId="26" fillId="0" borderId="109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109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166" fontId="26" fillId="0" borderId="21" xfId="0" applyNumberFormat="1" applyFont="1" applyBorder="1" applyAlignment="1">
      <alignment horizontal="center"/>
    </xf>
    <xf numFmtId="49" fontId="26" fillId="0" borderId="21" xfId="0" applyNumberFormat="1" applyFont="1" applyBorder="1" applyAlignment="1" applyProtection="1">
      <alignment horizontal="center" vertical="center"/>
      <protection locked="0"/>
    </xf>
    <xf numFmtId="49" fontId="26" fillId="0" borderId="31" xfId="0" applyNumberFormat="1" applyFont="1" applyBorder="1" applyAlignment="1" applyProtection="1">
      <alignment horizontal="center" vertical="center"/>
      <protection locked="0"/>
    </xf>
    <xf numFmtId="0" fontId="26" fillId="0" borderId="112" xfId="0" applyFont="1" applyBorder="1" applyAlignment="1">
      <alignment vertical="top" wrapText="1"/>
    </xf>
    <xf numFmtId="0" fontId="26" fillId="0" borderId="112" xfId="0" applyFont="1" applyBorder="1" applyAlignment="1">
      <alignment horizontal="center" vertical="top" wrapText="1"/>
    </xf>
    <xf numFmtId="0" fontId="26" fillId="0" borderId="112" xfId="0" applyFont="1" applyBorder="1" applyAlignment="1" applyProtection="1">
      <alignment horizontal="center" vertical="center"/>
      <protection locked="0"/>
    </xf>
    <xf numFmtId="0" fontId="26" fillId="0" borderId="75" xfId="0" applyFont="1" applyBorder="1" applyAlignment="1" applyProtection="1">
      <alignment horizontal="left" vertical="center"/>
      <protection locked="0"/>
    </xf>
    <xf numFmtId="166" fontId="26" fillId="0" borderId="31" xfId="0" applyNumberFormat="1" applyFont="1" applyBorder="1" applyAlignment="1">
      <alignment horizontal="center"/>
    </xf>
    <xf numFmtId="0" fontId="24" fillId="19" borderId="14" xfId="0" applyFont="1" applyFill="1" applyBorder="1" applyAlignment="1">
      <alignment horizontal="center" vertical="center"/>
    </xf>
    <xf numFmtId="0" fontId="24" fillId="19" borderId="74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/>
    </xf>
    <xf numFmtId="166" fontId="26" fillId="0" borderId="112" xfId="0" applyNumberFormat="1" applyFont="1" applyBorder="1" applyAlignment="1">
      <alignment horizontal="center"/>
    </xf>
    <xf numFmtId="166" fontId="26" fillId="0" borderId="113" xfId="0" applyNumberFormat="1" applyFont="1" applyBorder="1" applyAlignment="1">
      <alignment horizontal="center"/>
    </xf>
    <xf numFmtId="0" fontId="24" fillId="18" borderId="33" xfId="0" applyFont="1" applyFill="1" applyBorder="1" applyAlignment="1">
      <alignment vertical="center" wrapText="1"/>
    </xf>
    <xf numFmtId="0" fontId="0" fillId="0" borderId="102" xfId="0" applyBorder="1"/>
    <xf numFmtId="166" fontId="26" fillId="0" borderId="102" xfId="0" applyNumberFormat="1" applyFont="1" applyBorder="1" applyAlignment="1">
      <alignment horizontal="center"/>
    </xf>
    <xf numFmtId="166" fontId="26" fillId="0" borderId="109" xfId="0" applyNumberFormat="1" applyFont="1" applyBorder="1" applyAlignment="1">
      <alignment horizontal="center"/>
    </xf>
    <xf numFmtId="166" fontId="26" fillId="0" borderId="23" xfId="0" applyNumberFormat="1" applyFont="1" applyBorder="1" applyAlignment="1">
      <alignment horizontal="center"/>
    </xf>
    <xf numFmtId="0" fontId="24" fillId="0" borderId="101" xfId="0" applyFont="1" applyBorder="1" applyAlignment="1">
      <alignment horizontal="center" vertical="top" wrapText="1"/>
    </xf>
    <xf numFmtId="0" fontId="26" fillId="0" borderId="101" xfId="0" applyFont="1" applyBorder="1" applyAlignment="1">
      <alignment vertical="top" wrapText="1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2" fontId="26" fillId="0" borderId="7" xfId="0" applyNumberFormat="1" applyFont="1" applyBorder="1" applyAlignment="1">
      <alignment horizontal="center"/>
    </xf>
    <xf numFmtId="49" fontId="24" fillId="0" borderId="8" xfId="0" applyNumberFormat="1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>
      <alignment vertical="top" wrapText="1"/>
    </xf>
    <xf numFmtId="0" fontId="26" fillId="0" borderId="9" xfId="0" applyFont="1" applyBorder="1" applyAlignment="1" applyProtection="1">
      <alignment horizontal="left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top" wrapText="1"/>
    </xf>
    <xf numFmtId="2" fontId="78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2" fontId="26" fillId="0" borderId="13" xfId="0" applyNumberFormat="1" applyFont="1" applyBorder="1" applyAlignment="1">
      <alignment horizontal="center"/>
    </xf>
    <xf numFmtId="0" fontId="42" fillId="0" borderId="101" xfId="0" applyFont="1" applyBorder="1" applyAlignment="1" applyProtection="1">
      <alignment horizontal="center" vertical="center"/>
      <protection locked="0"/>
    </xf>
    <xf numFmtId="2" fontId="26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49" fontId="26" fillId="0" borderId="8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26" fillId="0" borderId="40" xfId="0" applyFont="1" applyBorder="1" applyAlignment="1">
      <alignment vertical="top" wrapText="1"/>
    </xf>
    <xf numFmtId="0" fontId="26" fillId="0" borderId="42" xfId="0" applyFont="1" applyBorder="1" applyAlignment="1" applyProtection="1">
      <alignment horizontal="left" vertical="center"/>
      <protection locked="0"/>
    </xf>
    <xf numFmtId="2" fontId="26" fillId="0" borderId="17" xfId="0" applyNumberFormat="1" applyFont="1" applyBorder="1" applyAlignment="1">
      <alignment horizontal="center"/>
    </xf>
    <xf numFmtId="166" fontId="26" fillId="9" borderId="41" xfId="0" applyNumberFormat="1" applyFont="1" applyFill="1" applyBorder="1" applyAlignment="1">
      <alignment horizontal="center"/>
    </xf>
    <xf numFmtId="0" fontId="26" fillId="0" borderId="102" xfId="0" applyFont="1" applyBorder="1" applyAlignment="1">
      <alignment vertical="top" wrapText="1"/>
    </xf>
    <xf numFmtId="0" fontId="26" fillId="0" borderId="7" xfId="0" applyFont="1" applyBorder="1" applyAlignment="1" applyProtection="1">
      <alignment horizontal="left" vertical="center"/>
      <protection locked="0"/>
    </xf>
    <xf numFmtId="2" fontId="26" fillId="0" borderId="18" xfId="0" applyNumberFormat="1" applyFont="1" applyBorder="1" applyAlignment="1">
      <alignment horizontal="center"/>
    </xf>
    <xf numFmtId="166" fontId="26" fillId="9" borderId="24" xfId="0" applyNumberFormat="1" applyFont="1" applyFill="1" applyBorder="1" applyAlignment="1">
      <alignment horizontal="center"/>
    </xf>
    <xf numFmtId="166" fontId="26" fillId="9" borderId="101" xfId="0" applyNumberFormat="1" applyFont="1" applyFill="1" applyBorder="1" applyAlignment="1">
      <alignment horizontal="center"/>
    </xf>
    <xf numFmtId="0" fontId="26" fillId="0" borderId="40" xfId="0" applyFont="1" applyBorder="1" applyAlignment="1">
      <alignment horizontal="left" vertical="top" wrapText="1"/>
    </xf>
    <xf numFmtId="166" fontId="26" fillId="0" borderId="40" xfId="0" applyNumberFormat="1" applyFont="1" applyBorder="1" applyAlignment="1">
      <alignment horizontal="center"/>
    </xf>
    <xf numFmtId="166" fontId="26" fillId="9" borderId="44" xfId="0" applyNumberFormat="1" applyFont="1" applyFill="1" applyBorder="1" applyAlignment="1">
      <alignment horizontal="center"/>
    </xf>
    <xf numFmtId="166" fontId="26" fillId="9" borderId="102" xfId="0" applyNumberFormat="1" applyFont="1" applyFill="1" applyBorder="1" applyAlignment="1">
      <alignment horizontal="center"/>
    </xf>
    <xf numFmtId="166" fontId="26" fillId="9" borderId="6" xfId="0" applyNumberFormat="1" applyFont="1" applyFill="1" applyBorder="1" applyAlignment="1">
      <alignment horizontal="center"/>
    </xf>
    <xf numFmtId="166" fontId="26" fillId="0" borderId="39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82" fillId="0" borderId="2" xfId="0" applyFont="1" applyBorder="1" applyAlignment="1">
      <alignment horizontal="center" vertical="center"/>
    </xf>
    <xf numFmtId="0" fontId="83" fillId="0" borderId="0" xfId="0" applyFont="1"/>
    <xf numFmtId="0" fontId="83" fillId="0" borderId="2" xfId="0" applyFont="1" applyBorder="1"/>
    <xf numFmtId="0" fontId="0" fillId="0" borderId="77" xfId="0" applyBorder="1"/>
    <xf numFmtId="0" fontId="24" fillId="20" borderId="5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/>
    </xf>
    <xf numFmtId="0" fontId="87" fillId="20" borderId="31" xfId="0" applyFont="1" applyFill="1" applyBorder="1" applyAlignment="1">
      <alignment horizontal="center" vertical="center"/>
    </xf>
    <xf numFmtId="0" fontId="87" fillId="20" borderId="96" xfId="0" applyFont="1" applyFill="1" applyBorder="1" applyAlignment="1">
      <alignment horizontal="center" vertical="center"/>
    </xf>
    <xf numFmtId="0" fontId="87" fillId="20" borderId="115" xfId="0" applyFont="1" applyFill="1" applyBorder="1" applyAlignment="1">
      <alignment horizontal="center" vertical="center"/>
    </xf>
    <xf numFmtId="0" fontId="87" fillId="20" borderId="113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left"/>
    </xf>
    <xf numFmtId="176" fontId="0" fillId="0" borderId="109" xfId="0" applyNumberFormat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left"/>
    </xf>
    <xf numFmtId="0" fontId="0" fillId="0" borderId="111" xfId="0" applyBorder="1" applyAlignment="1">
      <alignment horizontal="left"/>
    </xf>
    <xf numFmtId="176" fontId="0" fillId="0" borderId="110" xfId="0" applyNumberFormat="1" applyBorder="1" applyAlignment="1">
      <alignment horizontal="center"/>
    </xf>
    <xf numFmtId="0" fontId="0" fillId="0" borderId="116" xfId="0" applyBorder="1" applyAlignment="1">
      <alignment horizontal="left"/>
    </xf>
    <xf numFmtId="0" fontId="0" fillId="0" borderId="117" xfId="0" applyBorder="1" applyAlignment="1">
      <alignment horizontal="left"/>
    </xf>
    <xf numFmtId="176" fontId="0" fillId="0" borderId="119" xfId="0" applyNumberFormat="1" applyBorder="1" applyAlignment="1">
      <alignment horizontal="center"/>
    </xf>
    <xf numFmtId="177" fontId="0" fillId="0" borderId="110" xfId="0" applyNumberFormat="1" applyBorder="1" applyAlignment="1">
      <alignment horizontal="center"/>
    </xf>
    <xf numFmtId="0" fontId="0" fillId="0" borderId="101" xfId="0" applyBorder="1" applyAlignment="1">
      <alignment horizontal="left"/>
    </xf>
    <xf numFmtId="0" fontId="0" fillId="0" borderId="101" xfId="0" applyBorder="1" applyAlignment="1">
      <alignment vertical="center"/>
    </xf>
    <xf numFmtId="0" fontId="89" fillId="0" borderId="101" xfId="0" applyFont="1" applyBorder="1" applyAlignment="1">
      <alignment horizontal="center"/>
    </xf>
    <xf numFmtId="176" fontId="0" fillId="0" borderId="102" xfId="0" applyNumberFormat="1" applyBorder="1" applyAlignment="1">
      <alignment horizontal="center"/>
    </xf>
    <xf numFmtId="0" fontId="91" fillId="0" borderId="2" xfId="5" applyFont="1"/>
    <xf numFmtId="0" fontId="92" fillId="0" borderId="2" xfId="5" applyFont="1" applyAlignment="1">
      <alignment horizontal="center"/>
    </xf>
    <xf numFmtId="0" fontId="93" fillId="0" borderId="2" xfId="5" applyFont="1" applyAlignment="1">
      <alignment horizontal="left"/>
    </xf>
    <xf numFmtId="0" fontId="94" fillId="0" borderId="2" xfId="5" applyFont="1" applyAlignment="1">
      <alignment horizontal="center"/>
    </xf>
    <xf numFmtId="0" fontId="93" fillId="0" borderId="2" xfId="5" applyFont="1" applyAlignment="1">
      <alignment horizontal="center"/>
    </xf>
    <xf numFmtId="1" fontId="94" fillId="0" borderId="2" xfId="5" applyNumberFormat="1" applyFont="1" applyAlignment="1">
      <alignment horizontal="center"/>
    </xf>
    <xf numFmtId="0" fontId="96" fillId="0" borderId="2" xfId="5" applyFont="1" applyAlignment="1">
      <alignment horizontal="center"/>
    </xf>
    <xf numFmtId="0" fontId="97" fillId="0" borderId="0" xfId="0" applyFont="1"/>
    <xf numFmtId="0" fontId="43" fillId="0" borderId="2" xfId="5" applyFont="1" applyAlignment="1">
      <alignment horizontal="center" vertical="center"/>
    </xf>
    <xf numFmtId="0" fontId="43" fillId="22" borderId="123" xfId="5" applyFont="1" applyFill="1" applyBorder="1" applyAlignment="1">
      <alignment horizontal="center" vertical="center"/>
    </xf>
    <xf numFmtId="1" fontId="43" fillId="22" borderId="124" xfId="5" applyNumberFormat="1" applyFont="1" applyFill="1" applyBorder="1" applyAlignment="1">
      <alignment horizontal="center" vertical="center"/>
    </xf>
    <xf numFmtId="0" fontId="43" fillId="22" borderId="121" xfId="5" applyFont="1" applyFill="1" applyBorder="1" applyAlignment="1">
      <alignment horizontal="center" vertical="center"/>
    </xf>
    <xf numFmtId="1" fontId="43" fillId="22" borderId="125" xfId="5" applyNumberFormat="1" applyFont="1" applyFill="1" applyBorder="1" applyAlignment="1">
      <alignment horizontal="center" vertical="center"/>
    </xf>
    <xf numFmtId="0" fontId="92" fillId="0" borderId="101" xfId="5" applyFont="1" applyBorder="1" applyAlignment="1">
      <alignment horizontal="center"/>
    </xf>
    <xf numFmtId="0" fontId="92" fillId="0" borderId="101" xfId="5" applyFont="1" applyBorder="1" applyAlignment="1">
      <alignment horizontal="left"/>
    </xf>
    <xf numFmtId="0" fontId="98" fillId="0" borderId="101" xfId="5" applyFont="1" applyBorder="1" applyAlignment="1">
      <alignment horizontal="center"/>
    </xf>
    <xf numFmtId="164" fontId="98" fillId="0" borderId="101" xfId="5" applyNumberFormat="1" applyFont="1" applyBorder="1" applyAlignment="1">
      <alignment horizontal="center"/>
    </xf>
    <xf numFmtId="49" fontId="98" fillId="0" borderId="101" xfId="5" applyNumberFormat="1" applyFont="1" applyBorder="1" applyAlignment="1">
      <alignment horizontal="left"/>
    </xf>
    <xf numFmtId="1" fontId="98" fillId="0" borderId="2" xfId="5" applyNumberFormat="1" applyFont="1"/>
    <xf numFmtId="49" fontId="92" fillId="0" borderId="101" xfId="5" applyNumberFormat="1" applyFont="1" applyBorder="1" applyAlignment="1">
      <alignment horizontal="center"/>
    </xf>
    <xf numFmtId="164" fontId="92" fillId="0" borderId="101" xfId="5" applyNumberFormat="1" applyFont="1" applyBorder="1" applyAlignment="1">
      <alignment horizontal="center"/>
    </xf>
    <xf numFmtId="0" fontId="93" fillId="0" borderId="101" xfId="5" applyFont="1" applyBorder="1" applyAlignment="1">
      <alignment horizontal="left"/>
    </xf>
    <xf numFmtId="0" fontId="93" fillId="0" borderId="101" xfId="5" applyFont="1" applyBorder="1" applyAlignment="1">
      <alignment horizontal="center"/>
    </xf>
    <xf numFmtId="0" fontId="94" fillId="0" borderId="101" xfId="5" applyFont="1" applyBorder="1" applyAlignment="1">
      <alignment horizontal="center"/>
    </xf>
    <xf numFmtId="164" fontId="94" fillId="0" borderId="101" xfId="5" applyNumberFormat="1" applyFont="1" applyBorder="1" applyAlignment="1">
      <alignment horizontal="center"/>
    </xf>
    <xf numFmtId="0" fontId="94" fillId="0" borderId="101" xfId="5" applyFont="1" applyBorder="1" applyAlignment="1">
      <alignment horizontal="left"/>
    </xf>
    <xf numFmtId="49" fontId="93" fillId="0" borderId="101" xfId="5" applyNumberFormat="1" applyFont="1" applyBorder="1" applyAlignment="1">
      <alignment horizontal="center"/>
    </xf>
    <xf numFmtId="1" fontId="94" fillId="0" borderId="2" xfId="5" applyNumberFormat="1" applyFont="1"/>
    <xf numFmtId="0" fontId="93" fillId="0" borderId="101" xfId="5" applyFont="1" applyBorder="1"/>
    <xf numFmtId="49" fontId="94" fillId="0" borderId="101" xfId="5" applyNumberFormat="1" applyFont="1" applyBorder="1" applyAlignment="1">
      <alignment horizontal="left"/>
    </xf>
    <xf numFmtId="49" fontId="94" fillId="0" borderId="2" xfId="5" applyNumberFormat="1" applyFont="1"/>
    <xf numFmtId="164" fontId="93" fillId="0" borderId="101" xfId="5" applyNumberFormat="1" applyFont="1" applyBorder="1" applyAlignment="1">
      <alignment horizontal="center"/>
    </xf>
    <xf numFmtId="0" fontId="99" fillId="0" borderId="2" xfId="5" applyFont="1" applyAlignment="1">
      <alignment horizontal="center"/>
    </xf>
    <xf numFmtId="1" fontId="100" fillId="0" borderId="2" xfId="5" applyNumberFormat="1" applyFont="1" applyAlignment="1">
      <alignment horizontal="center"/>
    </xf>
    <xf numFmtId="164" fontId="94" fillId="0" borderId="2" xfId="5" applyNumberFormat="1" applyFont="1" applyAlignment="1">
      <alignment horizontal="center"/>
    </xf>
    <xf numFmtId="0" fontId="22" fillId="0" borderId="2" xfId="6" applyFont="1"/>
    <xf numFmtId="0" fontId="31" fillId="0" borderId="2" xfId="6" applyFont="1"/>
    <xf numFmtId="0" fontId="92" fillId="0" borderId="2" xfId="6" applyFont="1" applyAlignment="1">
      <alignment horizontal="center"/>
    </xf>
    <xf numFmtId="164" fontId="31" fillId="0" borderId="2" xfId="6" applyNumberFormat="1" applyFont="1" applyAlignment="1">
      <alignment horizontal="center"/>
    </xf>
    <xf numFmtId="0" fontId="31" fillId="0" borderId="2" xfId="6" applyFont="1" applyAlignment="1">
      <alignment horizontal="center"/>
    </xf>
    <xf numFmtId="0" fontId="27" fillId="0" borderId="2" xfId="6"/>
    <xf numFmtId="0" fontId="27" fillId="0" borderId="2" xfId="6" applyAlignment="1">
      <alignment horizontal="center"/>
    </xf>
    <xf numFmtId="0" fontId="99" fillId="0" borderId="2" xfId="5" applyFont="1" applyAlignment="1">
      <alignment horizontal="center" vertical="center"/>
    </xf>
    <xf numFmtId="0" fontId="91" fillId="0" borderId="2" xfId="5" applyFont="1" applyAlignment="1">
      <alignment vertical="center"/>
    </xf>
    <xf numFmtId="0" fontId="102" fillId="0" borderId="2" xfId="5" applyFont="1"/>
    <xf numFmtId="0" fontId="103" fillId="0" borderId="2" xfId="5" applyFont="1" applyAlignment="1">
      <alignment horizontal="center"/>
    </xf>
    <xf numFmtId="0" fontId="91" fillId="0" borderId="2" xfId="5" applyFont="1" applyAlignment="1">
      <alignment horizontal="center"/>
    </xf>
    <xf numFmtId="0" fontId="104" fillId="0" borderId="2" xfId="5" applyFont="1" applyAlignment="1">
      <alignment horizontal="center"/>
    </xf>
    <xf numFmtId="1" fontId="104" fillId="0" borderId="2" xfId="5" applyNumberFormat="1" applyFont="1" applyAlignment="1">
      <alignment horizontal="center"/>
    </xf>
    <xf numFmtId="0" fontId="91" fillId="0" borderId="2" xfId="5" applyFont="1" applyAlignment="1">
      <alignment horizontal="left"/>
    </xf>
    <xf numFmtId="0" fontId="105" fillId="0" borderId="2" xfId="5" applyFont="1" applyAlignment="1">
      <alignment horizontal="center"/>
    </xf>
    <xf numFmtId="1" fontId="91" fillId="0" borderId="2" xfId="5" applyNumberFormat="1" applyFont="1" applyAlignment="1">
      <alignment horizontal="center"/>
    </xf>
    <xf numFmtId="0" fontId="103" fillId="0" borderId="2" xfId="5" applyFont="1"/>
    <xf numFmtId="0" fontId="104" fillId="0" borderId="2" xfId="5" applyFont="1" applyAlignment="1">
      <alignment horizontal="left"/>
    </xf>
    <xf numFmtId="0" fontId="106" fillId="0" borderId="2" xfId="5" applyFont="1" applyAlignment="1">
      <alignment horizontal="center"/>
    </xf>
    <xf numFmtId="49" fontId="104" fillId="0" borderId="2" xfId="5" applyNumberFormat="1" applyFont="1" applyAlignment="1">
      <alignment horizontal="center"/>
    </xf>
    <xf numFmtId="0" fontId="89" fillId="0" borderId="101" xfId="0" applyFont="1" applyBorder="1" applyAlignment="1">
      <alignment horizontal="center" vertical="center"/>
    </xf>
    <xf numFmtId="0" fontId="24" fillId="20" borderId="1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0" xfId="0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0" fillId="0" borderId="130" xfId="0" applyBorder="1"/>
    <xf numFmtId="175" fontId="0" fillId="0" borderId="131" xfId="0" applyNumberFormat="1" applyBorder="1" applyAlignment="1">
      <alignment horizontal="center"/>
    </xf>
    <xf numFmtId="175" fontId="0" fillId="0" borderId="132" xfId="0" applyNumberFormat="1" applyBorder="1" applyAlignment="1">
      <alignment horizontal="center"/>
    </xf>
    <xf numFmtId="175" fontId="0" fillId="0" borderId="133" xfId="0" applyNumberFormat="1" applyBorder="1" applyAlignment="1">
      <alignment horizontal="center"/>
    </xf>
    <xf numFmtId="175" fontId="0" fillId="0" borderId="134" xfId="0" applyNumberForma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2" xfId="0" applyBorder="1" applyAlignment="1">
      <alignment vertical="center"/>
    </xf>
    <xf numFmtId="0" fontId="89" fillId="0" borderId="122" xfId="0" applyFont="1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0" fillId="0" borderId="12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00" xfId="0" applyBorder="1" applyAlignment="1">
      <alignment horizontal="left"/>
    </xf>
    <xf numFmtId="0" fontId="0" fillId="0" borderId="13" xfId="0" applyBorder="1" applyAlignment="1">
      <alignment horizontal="left"/>
    </xf>
    <xf numFmtId="0" fontId="89" fillId="0" borderId="6" xfId="0" applyFont="1" applyBorder="1" applyAlignment="1">
      <alignment horizontal="center"/>
    </xf>
    <xf numFmtId="0" fontId="0" fillId="0" borderId="13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0" fontId="89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88" fillId="20" borderId="136" xfId="0" applyFont="1" applyFill="1" applyBorder="1" applyAlignment="1">
      <alignment horizontal="center" wrapText="1"/>
    </xf>
    <xf numFmtId="0" fontId="88" fillId="20" borderId="137" xfId="0" applyFont="1" applyFill="1" applyBorder="1" applyAlignment="1">
      <alignment horizontal="center" wrapText="1"/>
    </xf>
    <xf numFmtId="0" fontId="0" fillId="0" borderId="126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88" fillId="20" borderId="118" xfId="0" applyFont="1" applyFill="1" applyBorder="1" applyAlignment="1">
      <alignment horizontal="center" wrapText="1"/>
    </xf>
    <xf numFmtId="175" fontId="0" fillId="0" borderId="17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0" fontId="43" fillId="21" borderId="5" xfId="5" applyFont="1" applyFill="1" applyBorder="1" applyAlignment="1">
      <alignment horizontal="center" vertical="center"/>
    </xf>
    <xf numFmtId="0" fontId="43" fillId="21" borderId="74" xfId="5" applyFont="1" applyFill="1" applyBorder="1" applyAlignment="1">
      <alignment horizontal="left" vertical="center"/>
    </xf>
    <xf numFmtId="0" fontId="92" fillId="21" borderId="15" xfId="5" applyFont="1" applyFill="1" applyBorder="1" applyAlignment="1">
      <alignment horizontal="center" vertical="center"/>
    </xf>
    <xf numFmtId="0" fontId="43" fillId="21" borderId="15" xfId="5" applyFont="1" applyFill="1" applyBorder="1" applyAlignment="1">
      <alignment horizontal="center" vertical="center"/>
    </xf>
    <xf numFmtId="0" fontId="43" fillId="21" borderId="26" xfId="5" applyFont="1" applyFill="1" applyBorder="1" applyAlignment="1">
      <alignment horizontal="left" vertical="center"/>
    </xf>
    <xf numFmtId="0" fontId="92" fillId="0" borderId="129" xfId="5" applyFont="1" applyBorder="1" applyAlignment="1">
      <alignment horizontal="center"/>
    </xf>
    <xf numFmtId="0" fontId="98" fillId="0" borderId="129" xfId="5" applyFont="1" applyBorder="1" applyAlignment="1">
      <alignment horizontal="center"/>
    </xf>
    <xf numFmtId="164" fontId="98" fillId="0" borderId="129" xfId="5" applyNumberFormat="1" applyFont="1" applyBorder="1" applyAlignment="1">
      <alignment horizontal="center"/>
    </xf>
    <xf numFmtId="49" fontId="98" fillId="0" borderId="129" xfId="5" applyNumberFormat="1" applyFont="1" applyBorder="1" applyAlignment="1">
      <alignment horizontal="left"/>
    </xf>
    <xf numFmtId="0" fontId="92" fillId="0" borderId="127" xfId="5" applyFont="1" applyBorder="1" applyAlignment="1">
      <alignment horizontal="center"/>
    </xf>
    <xf numFmtId="0" fontId="92" fillId="0" borderId="7" xfId="5" applyFont="1" applyBorder="1" applyAlignment="1">
      <alignment horizontal="center"/>
    </xf>
    <xf numFmtId="49" fontId="92" fillId="0" borderId="7" xfId="5" applyNumberFormat="1" applyFont="1" applyBorder="1" applyAlignment="1">
      <alignment horizontal="center"/>
    </xf>
    <xf numFmtId="49" fontId="93" fillId="0" borderId="7" xfId="5" applyNumberFormat="1" applyFont="1" applyBorder="1" applyAlignment="1">
      <alignment horizontal="center"/>
    </xf>
    <xf numFmtId="0" fontId="93" fillId="0" borderId="9" xfId="5" applyFont="1" applyBorder="1"/>
    <xf numFmtId="0" fontId="93" fillId="0" borderId="9" xfId="5" applyFont="1" applyBorder="1" applyAlignment="1">
      <alignment horizontal="center"/>
    </xf>
    <xf numFmtId="0" fontId="94" fillId="0" borderId="9" xfId="5" applyFont="1" applyBorder="1" applyAlignment="1">
      <alignment horizontal="center"/>
    </xf>
    <xf numFmtId="164" fontId="94" fillId="0" borderId="9" xfId="5" applyNumberFormat="1" applyFont="1" applyBorder="1" applyAlignment="1">
      <alignment horizontal="center"/>
    </xf>
    <xf numFmtId="49" fontId="94" fillId="0" borderId="9" xfId="5" applyNumberFormat="1" applyFont="1" applyBorder="1" applyAlignment="1">
      <alignment horizontal="left"/>
    </xf>
    <xf numFmtId="49" fontId="93" fillId="0" borderId="10" xfId="5" applyNumberFormat="1" applyFont="1" applyBorder="1" applyAlignment="1">
      <alignment horizontal="center"/>
    </xf>
    <xf numFmtId="49" fontId="92" fillId="0" borderId="126" xfId="5" applyNumberFormat="1" applyFont="1" applyBorder="1" applyAlignment="1">
      <alignment horizontal="center"/>
    </xf>
    <xf numFmtId="49" fontId="92" fillId="0" borderId="129" xfId="5" applyNumberFormat="1" applyFont="1" applyBorder="1" applyAlignment="1">
      <alignment horizontal="center"/>
    </xf>
    <xf numFmtId="49" fontId="92" fillId="0" borderId="127" xfId="5" applyNumberFormat="1" applyFont="1" applyBorder="1" applyAlignment="1">
      <alignment horizontal="center"/>
    </xf>
    <xf numFmtId="49" fontId="92" fillId="0" borderId="6" xfId="5" applyNumberFormat="1" applyFont="1" applyBorder="1" applyAlignment="1">
      <alignment horizontal="center"/>
    </xf>
    <xf numFmtId="49" fontId="93" fillId="0" borderId="6" xfId="5" applyNumberFormat="1" applyFont="1" applyBorder="1" applyAlignment="1">
      <alignment horizontal="center"/>
    </xf>
    <xf numFmtId="49" fontId="93" fillId="0" borderId="8" xfId="5" applyNumberFormat="1" applyFont="1" applyBorder="1" applyAlignment="1">
      <alignment horizontal="center"/>
    </xf>
    <xf numFmtId="49" fontId="93" fillId="0" borderId="9" xfId="5" applyNumberFormat="1" applyFont="1" applyBorder="1" applyAlignment="1">
      <alignment horizontal="center"/>
    </xf>
    <xf numFmtId="49" fontId="92" fillId="0" borderId="10" xfId="5" applyNumberFormat="1" applyFont="1" applyBorder="1" applyAlignment="1">
      <alignment horizontal="center"/>
    </xf>
    <xf numFmtId="0" fontId="99" fillId="21" borderId="5" xfId="5" applyFont="1" applyFill="1" applyBorder="1" applyAlignment="1">
      <alignment horizontal="center" vertical="center"/>
    </xf>
    <xf numFmtId="0" fontId="99" fillId="21" borderId="74" xfId="5" applyFont="1" applyFill="1" applyBorder="1" applyAlignment="1">
      <alignment horizontal="left" vertical="center"/>
    </xf>
    <xf numFmtId="0" fontId="99" fillId="21" borderId="15" xfId="5" applyFont="1" applyFill="1" applyBorder="1" applyAlignment="1">
      <alignment horizontal="center" vertical="center"/>
    </xf>
    <xf numFmtId="0" fontId="99" fillId="21" borderId="26" xfId="5" applyFont="1" applyFill="1" applyBorder="1" applyAlignment="1">
      <alignment horizontal="left" vertical="center"/>
    </xf>
    <xf numFmtId="0" fontId="101" fillId="0" borderId="126" xfId="5" applyFont="1" applyBorder="1" applyAlignment="1">
      <alignment horizontal="center"/>
    </xf>
    <xf numFmtId="0" fontId="93" fillId="0" borderId="129" xfId="5" applyFont="1" applyBorder="1" applyAlignment="1">
      <alignment horizontal="left"/>
    </xf>
    <xf numFmtId="0" fontId="94" fillId="0" borderId="129" xfId="5" applyFont="1" applyBorder="1" applyAlignment="1">
      <alignment horizontal="center"/>
    </xf>
    <xf numFmtId="164" fontId="94" fillId="0" borderId="129" xfId="5" applyNumberFormat="1" applyFont="1" applyBorder="1" applyAlignment="1">
      <alignment horizontal="center"/>
    </xf>
    <xf numFmtId="49" fontId="94" fillId="0" borderId="129" xfId="5" applyNumberFormat="1" applyFont="1" applyBorder="1" applyAlignment="1">
      <alignment horizontal="left"/>
    </xf>
    <xf numFmtId="0" fontId="93" fillId="0" borderId="127" xfId="5" applyFont="1" applyBorder="1" applyAlignment="1">
      <alignment horizontal="center"/>
    </xf>
    <xf numFmtId="0" fontId="101" fillId="0" borderId="6" xfId="5" applyFont="1" applyBorder="1" applyAlignment="1">
      <alignment horizontal="center"/>
    </xf>
    <xf numFmtId="0" fontId="101" fillId="0" borderId="8" xfId="5" applyFont="1" applyBorder="1" applyAlignment="1">
      <alignment horizontal="center"/>
    </xf>
    <xf numFmtId="0" fontId="99" fillId="22" borderId="14" xfId="5" applyFont="1" applyFill="1" applyBorder="1" applyAlignment="1">
      <alignment horizontal="center" vertical="center"/>
    </xf>
    <xf numFmtId="1" fontId="99" fillId="22" borderId="16" xfId="5" applyNumberFormat="1" applyFont="1" applyFill="1" applyBorder="1" applyAlignment="1">
      <alignment horizontal="center" vertical="center"/>
    </xf>
    <xf numFmtId="0" fontId="99" fillId="22" borderId="74" xfId="5" applyFont="1" applyFill="1" applyBorder="1" applyAlignment="1">
      <alignment horizontal="center" vertical="center"/>
    </xf>
    <xf numFmtId="1" fontId="99" fillId="22" borderId="15" xfId="5" applyNumberFormat="1" applyFont="1" applyFill="1" applyBorder="1" applyAlignment="1">
      <alignment horizontal="center" vertical="center"/>
    </xf>
    <xf numFmtId="0" fontId="99" fillId="22" borderId="22" xfId="5" applyFont="1" applyFill="1" applyBorder="1" applyAlignment="1">
      <alignment horizontal="center" vertical="center"/>
    </xf>
    <xf numFmtId="49" fontId="93" fillId="0" borderId="126" xfId="5" applyNumberFormat="1" applyFont="1" applyBorder="1" applyAlignment="1">
      <alignment horizontal="center"/>
    </xf>
    <xf numFmtId="49" fontId="93" fillId="0" borderId="129" xfId="5" applyNumberFormat="1" applyFont="1" applyBorder="1" applyAlignment="1">
      <alignment horizontal="center"/>
    </xf>
    <xf numFmtId="49" fontId="93" fillId="0" borderId="127" xfId="5" applyNumberFormat="1" applyFont="1" applyBorder="1" applyAlignment="1">
      <alignment horizontal="center"/>
    </xf>
    <xf numFmtId="0" fontId="92" fillId="0" borderId="128" xfId="5" applyFont="1" applyBorder="1" applyAlignment="1">
      <alignment horizontal="left"/>
    </xf>
    <xf numFmtId="0" fontId="92" fillId="0" borderId="102" xfId="5" applyFont="1" applyBorder="1" applyAlignment="1">
      <alignment horizontal="left"/>
    </xf>
    <xf numFmtId="0" fontId="93" fillId="0" borderId="102" xfId="5" applyFont="1" applyBorder="1" applyAlignment="1">
      <alignment horizontal="left"/>
    </xf>
    <xf numFmtId="0" fontId="93" fillId="0" borderId="102" xfId="5" applyFont="1" applyBorder="1"/>
    <xf numFmtId="0" fontId="93" fillId="0" borderId="39" xfId="5" applyFont="1" applyBorder="1"/>
    <xf numFmtId="0" fontId="92" fillId="0" borderId="17" xfId="5" applyFont="1" applyBorder="1" applyAlignment="1">
      <alignment horizontal="center"/>
    </xf>
    <xf numFmtId="0" fontId="92" fillId="0" borderId="18" xfId="5" applyFont="1" applyBorder="1" applyAlignment="1">
      <alignment horizontal="center"/>
    </xf>
    <xf numFmtId="0" fontId="92" fillId="0" borderId="19" xfId="5" applyFont="1" applyBorder="1" applyAlignment="1">
      <alignment horizontal="center"/>
    </xf>
    <xf numFmtId="0" fontId="24" fillId="0" borderId="126" xfId="1" applyFont="1" applyBorder="1" applyAlignment="1">
      <alignment horizontal="left" vertical="center"/>
    </xf>
    <xf numFmtId="0" fontId="26" fillId="0" borderId="129" xfId="0" applyFont="1" applyBorder="1" applyAlignment="1">
      <alignment horizontal="center" vertical="top" wrapText="1"/>
    </xf>
    <xf numFmtId="0" fontId="26" fillId="0" borderId="129" xfId="0" applyFont="1" applyBorder="1" applyAlignment="1" applyProtection="1">
      <alignment horizontal="center" vertical="center"/>
      <protection locked="0"/>
    </xf>
    <xf numFmtId="0" fontId="26" fillId="0" borderId="127" xfId="0" applyFont="1" applyBorder="1" applyAlignment="1" applyProtection="1">
      <alignment horizontal="left" vertical="center"/>
      <protection locked="0"/>
    </xf>
    <xf numFmtId="2" fontId="37" fillId="0" borderId="127" xfId="1" applyNumberFormat="1" applyFont="1" applyBorder="1" applyAlignment="1">
      <alignment horizontal="center" vertical="center"/>
    </xf>
    <xf numFmtId="2" fontId="26" fillId="23" borderId="126" xfId="1" applyNumberFormat="1" applyFont="1" applyFill="1" applyBorder="1" applyAlignment="1">
      <alignment horizontal="center" vertical="center"/>
    </xf>
    <xf numFmtId="2" fontId="26" fillId="23" borderId="129" xfId="1" applyNumberFormat="1" applyFont="1" applyFill="1" applyBorder="1" applyAlignment="1">
      <alignment horizontal="center" vertical="center"/>
    </xf>
    <xf numFmtId="0" fontId="24" fillId="0" borderId="6" xfId="1" applyFont="1" applyBorder="1" applyAlignment="1">
      <alignment horizontal="left" vertical="center"/>
    </xf>
    <xf numFmtId="2" fontId="37" fillId="0" borderId="7" xfId="1" applyNumberFormat="1" applyFont="1" applyBorder="1" applyAlignment="1">
      <alignment horizontal="center" vertical="center"/>
    </xf>
    <xf numFmtId="2" fontId="26" fillId="0" borderId="101" xfId="1" applyNumberFormat="1" applyFont="1" applyBorder="1" applyAlignment="1">
      <alignment horizontal="center" vertical="center"/>
    </xf>
    <xf numFmtId="2" fontId="26" fillId="0" borderId="7" xfId="1" applyNumberFormat="1" applyFont="1" applyBorder="1" applyAlignment="1">
      <alignment horizontal="center" vertical="center"/>
    </xf>
    <xf numFmtId="2" fontId="26" fillId="0" borderId="6" xfId="1" applyNumberFormat="1" applyFont="1" applyBorder="1" applyAlignment="1">
      <alignment horizontal="center" vertical="center"/>
    </xf>
    <xf numFmtId="0" fontId="26" fillId="0" borderId="6" xfId="0" applyFont="1" applyBorder="1"/>
    <xf numFmtId="0" fontId="26" fillId="0" borderId="8" xfId="0" applyFont="1" applyBorder="1" applyAlignment="1">
      <alignment vertical="top" wrapText="1"/>
    </xf>
    <xf numFmtId="0" fontId="24" fillId="0" borderId="126" xfId="0" applyFont="1" applyBorder="1" applyAlignment="1">
      <alignment horizontal="left" vertical="center"/>
    </xf>
    <xf numFmtId="2" fontId="26" fillId="23" borderId="129" xfId="0" applyNumberFormat="1" applyFont="1" applyFill="1" applyBorder="1" applyAlignment="1">
      <alignment horizontal="center" vertical="center"/>
    </xf>
    <xf numFmtId="2" fontId="26" fillId="0" borderId="129" xfId="0" applyNumberFormat="1" applyFont="1" applyBorder="1" applyAlignment="1">
      <alignment horizontal="center" vertical="center"/>
    </xf>
    <xf numFmtId="2" fontId="26" fillId="6" borderId="129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2" fontId="26" fillId="6" borderId="6" xfId="0" applyNumberFormat="1" applyFont="1" applyFill="1" applyBorder="1" applyAlignment="1">
      <alignment horizontal="center" vertical="center"/>
    </xf>
    <xf numFmtId="2" fontId="26" fillId="0" borderId="101" xfId="0" applyNumberFormat="1" applyFont="1" applyBorder="1" applyAlignment="1">
      <alignment horizontal="center" vertical="center"/>
    </xf>
    <xf numFmtId="2" fontId="26" fillId="6" borderId="101" xfId="0" applyNumberFormat="1" applyFont="1" applyFill="1" applyBorder="1" applyAlignment="1">
      <alignment horizontal="center" vertical="center"/>
    </xf>
    <xf numFmtId="2" fontId="26" fillId="23" borderId="101" xfId="0" applyNumberFormat="1" applyFont="1" applyFill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166" fontId="26" fillId="0" borderId="130" xfId="0" applyNumberFormat="1" applyFont="1" applyBorder="1" applyAlignment="1">
      <alignment horizontal="center"/>
    </xf>
    <xf numFmtId="0" fontId="24" fillId="5" borderId="121" xfId="0" applyFont="1" applyFill="1" applyBorder="1" applyAlignment="1">
      <alignment vertical="center" wrapText="1"/>
    </xf>
    <xf numFmtId="165" fontId="24" fillId="5" borderId="122" xfId="0" applyNumberFormat="1" applyFont="1" applyFill="1" applyBorder="1" applyAlignment="1">
      <alignment horizontal="center" vertical="center" wrapText="1"/>
    </xf>
    <xf numFmtId="0" fontId="24" fillId="5" borderId="122" xfId="0" applyFont="1" applyFill="1" applyBorder="1" applyAlignment="1">
      <alignment horizontal="center" vertical="center" wrapText="1"/>
    </xf>
    <xf numFmtId="0" fontId="24" fillId="5" borderId="125" xfId="0" applyFont="1" applyFill="1" applyBorder="1" applyAlignment="1">
      <alignment horizontal="center" vertical="center" wrapText="1"/>
    </xf>
    <xf numFmtId="49" fontId="24" fillId="0" borderId="80" xfId="0" applyNumberFormat="1" applyFont="1" applyBorder="1" applyAlignment="1" applyProtection="1">
      <alignment horizontal="center" vertical="center"/>
      <protection locked="0"/>
    </xf>
    <xf numFmtId="2" fontId="37" fillId="0" borderId="17" xfId="1" applyNumberFormat="1" applyFont="1" applyBorder="1" applyAlignment="1">
      <alignment horizontal="center" vertical="center"/>
    </xf>
    <xf numFmtId="49" fontId="24" fillId="0" borderId="84" xfId="0" applyNumberFormat="1" applyFont="1" applyBorder="1" applyAlignment="1" applyProtection="1">
      <alignment horizontal="center" vertical="center"/>
      <protection locked="0"/>
    </xf>
    <xf numFmtId="2" fontId="37" fillId="0" borderId="18" xfId="1" applyNumberFormat="1" applyFont="1" applyBorder="1" applyAlignment="1">
      <alignment horizontal="center" vertical="center"/>
    </xf>
    <xf numFmtId="49" fontId="26" fillId="0" borderId="84" xfId="0" applyNumberFormat="1" applyFont="1" applyBorder="1" applyAlignment="1" applyProtection="1">
      <alignment horizontal="center" vertical="center"/>
      <protection locked="0"/>
    </xf>
    <xf numFmtId="166" fontId="24" fillId="0" borderId="18" xfId="0" applyNumberFormat="1" applyFont="1" applyBorder="1" applyAlignment="1">
      <alignment horizontal="center"/>
    </xf>
    <xf numFmtId="49" fontId="26" fillId="0" borderId="139" xfId="0" applyNumberFormat="1" applyFont="1" applyBorder="1" applyAlignment="1" applyProtection="1">
      <alignment horizontal="center" vertical="center"/>
      <protection locked="0"/>
    </xf>
    <xf numFmtId="166" fontId="24" fillId="0" borderId="19" xfId="0" applyNumberFormat="1" applyFont="1" applyBorder="1" applyAlignment="1">
      <alignment horizontal="center"/>
    </xf>
    <xf numFmtId="0" fontId="24" fillId="0" borderId="101" xfId="0" applyFont="1" applyBorder="1" applyAlignment="1">
      <alignment horizontal="left" vertical="center"/>
    </xf>
    <xf numFmtId="2" fontId="26" fillId="24" borderId="127" xfId="1" applyNumberFormat="1" applyFont="1" applyFill="1" applyBorder="1" applyAlignment="1">
      <alignment horizontal="center" vertical="center"/>
    </xf>
    <xf numFmtId="0" fontId="26" fillId="0" borderId="102" xfId="0" applyFont="1" applyBorder="1"/>
    <xf numFmtId="2" fontId="26" fillId="0" borderId="126" xfId="0" applyNumberFormat="1" applyFont="1" applyBorder="1" applyAlignment="1">
      <alignment horizontal="center" vertical="center"/>
    </xf>
    <xf numFmtId="2" fontId="26" fillId="24" borderId="129" xfId="0" applyNumberFormat="1" applyFont="1" applyFill="1" applyBorder="1" applyAlignment="1">
      <alignment horizontal="center" vertical="center"/>
    </xf>
    <xf numFmtId="2" fontId="26" fillId="6" borderId="127" xfId="0" applyNumberFormat="1" applyFont="1" applyFill="1" applyBorder="1" applyAlignment="1">
      <alignment horizontal="center" vertical="center"/>
    </xf>
    <xf numFmtId="2" fontId="26" fillId="23" borderId="7" xfId="0" applyNumberFormat="1" applyFont="1" applyFill="1" applyBorder="1" applyAlignment="1">
      <alignment horizontal="center" vertical="center"/>
    </xf>
    <xf numFmtId="2" fontId="26" fillId="23" borderId="6" xfId="0" applyNumberFormat="1" applyFont="1" applyFill="1" applyBorder="1" applyAlignment="1">
      <alignment horizontal="center" vertical="center"/>
    </xf>
    <xf numFmtId="2" fontId="26" fillId="6" borderId="7" xfId="0" applyNumberFormat="1" applyFont="1" applyFill="1" applyBorder="1" applyAlignment="1">
      <alignment horizontal="center" vertical="center"/>
    </xf>
    <xf numFmtId="0" fontId="18" fillId="0" borderId="101" xfId="0" applyFont="1" applyBorder="1" applyAlignment="1">
      <alignment horizontal="left" vertical="center"/>
    </xf>
    <xf numFmtId="2" fontId="18" fillId="23" borderId="126" xfId="0" applyNumberFormat="1" applyFont="1" applyFill="1" applyBorder="1" applyAlignment="1">
      <alignment horizontal="left" vertical="center"/>
    </xf>
    <xf numFmtId="2" fontId="18" fillId="23" borderId="129" xfId="0" applyNumberFormat="1" applyFont="1" applyFill="1" applyBorder="1" applyAlignment="1">
      <alignment horizontal="left" vertical="center"/>
    </xf>
    <xf numFmtId="2" fontId="18" fillId="0" borderId="129" xfId="0" applyNumberFormat="1" applyFont="1" applyBorder="1" applyAlignment="1">
      <alignment horizontal="left" vertical="center"/>
    </xf>
    <xf numFmtId="2" fontId="18" fillId="6" borderId="129" xfId="0" applyNumberFormat="1" applyFont="1" applyFill="1" applyBorder="1" applyAlignment="1">
      <alignment horizontal="left" vertical="center"/>
    </xf>
    <xf numFmtId="2" fontId="18" fillId="23" borderId="127" xfId="0" applyNumberFormat="1" applyFont="1" applyFill="1" applyBorder="1" applyAlignment="1">
      <alignment horizontal="left" vertical="center"/>
    </xf>
    <xf numFmtId="2" fontId="18" fillId="6" borderId="6" xfId="0" applyNumberFormat="1" applyFont="1" applyFill="1" applyBorder="1" applyAlignment="1">
      <alignment horizontal="left" vertical="center"/>
    </xf>
    <xf numFmtId="2" fontId="18" fillId="0" borderId="101" xfId="0" applyNumberFormat="1" applyFont="1" applyBorder="1" applyAlignment="1">
      <alignment horizontal="left" vertical="center"/>
    </xf>
    <xf numFmtId="2" fontId="18" fillId="6" borderId="101" xfId="0" applyNumberFormat="1" applyFont="1" applyFill="1" applyBorder="1" applyAlignment="1">
      <alignment horizontal="left" vertical="center"/>
    </xf>
    <xf numFmtId="2" fontId="18" fillId="23" borderId="101" xfId="0" applyNumberFormat="1" applyFont="1" applyFill="1" applyBorder="1" applyAlignment="1">
      <alignment horizontal="left" vertical="center"/>
    </xf>
    <xf numFmtId="2" fontId="18" fillId="0" borderId="7" xfId="0" applyNumberFormat="1" applyFont="1" applyBorder="1" applyAlignment="1">
      <alignment horizontal="left" vertical="center"/>
    </xf>
    <xf numFmtId="2" fontId="18" fillId="0" borderId="6" xfId="0" applyNumberFormat="1" applyFont="1" applyBorder="1" applyAlignment="1">
      <alignment horizontal="left" vertical="center"/>
    </xf>
    <xf numFmtId="2" fontId="18" fillId="24" borderId="101" xfId="0" applyNumberFormat="1" applyFont="1" applyFill="1" applyBorder="1" applyAlignment="1">
      <alignment horizontal="left" vertical="center"/>
    </xf>
    <xf numFmtId="0" fontId="107" fillId="0" borderId="0" xfId="0" applyFont="1"/>
    <xf numFmtId="0" fontId="24" fillId="5" borderId="120" xfId="0" applyFont="1" applyFill="1" applyBorder="1" applyAlignment="1">
      <alignment horizontal="center" vertical="center"/>
    </xf>
    <xf numFmtId="0" fontId="24" fillId="6" borderId="123" xfId="0" applyFont="1" applyFill="1" applyBorder="1" applyAlignment="1">
      <alignment horizontal="center" vertical="center"/>
    </xf>
    <xf numFmtId="0" fontId="24" fillId="6" borderId="122" xfId="0" applyFont="1" applyFill="1" applyBorder="1" applyAlignment="1">
      <alignment horizontal="center" vertical="center"/>
    </xf>
    <xf numFmtId="0" fontId="59" fillId="0" borderId="101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129" xfId="0" applyFont="1" applyBorder="1" applyAlignment="1">
      <alignment horizontal="center"/>
    </xf>
    <xf numFmtId="166" fontId="0" fillId="0" borderId="101" xfId="0" applyNumberFormat="1" applyBorder="1" applyAlignment="1">
      <alignment horizontal="center"/>
    </xf>
    <xf numFmtId="166" fontId="18" fillId="0" borderId="101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66" fontId="26" fillId="0" borderId="7" xfId="0" applyNumberFormat="1" applyFont="1" applyBorder="1" applyAlignment="1">
      <alignment horizontal="center"/>
    </xf>
    <xf numFmtId="166" fontId="27" fillId="0" borderId="101" xfId="0" applyNumberFormat="1" applyFont="1" applyBorder="1" applyAlignment="1">
      <alignment horizontal="center"/>
    </xf>
    <xf numFmtId="0" fontId="27" fillId="0" borderId="101" xfId="0" applyFont="1" applyBorder="1" applyAlignment="1">
      <alignment horizontal="center"/>
    </xf>
    <xf numFmtId="0" fontId="26" fillId="0" borderId="98" xfId="0" applyFont="1" applyBorder="1" applyAlignment="1">
      <alignment horizontal="center"/>
    </xf>
    <xf numFmtId="0" fontId="26" fillId="0" borderId="98" xfId="0" applyFont="1" applyBorder="1" applyAlignment="1" applyProtection="1">
      <alignment horizontal="center" vertical="center"/>
      <protection locked="0"/>
    </xf>
    <xf numFmtId="0" fontId="26" fillId="0" borderId="111" xfId="0" applyFont="1" applyBorder="1" applyAlignment="1" applyProtection="1">
      <alignment horizontal="left" vertical="center"/>
      <protection locked="0"/>
    </xf>
    <xf numFmtId="0" fontId="59" fillId="0" borderId="9" xfId="0" applyFont="1" applyBorder="1" applyAlignment="1">
      <alignment vertical="center"/>
    </xf>
    <xf numFmtId="2" fontId="26" fillId="0" borderId="126" xfId="1" applyNumberFormat="1" applyFont="1" applyBorder="1" applyAlignment="1">
      <alignment horizontal="center" vertical="center"/>
    </xf>
    <xf numFmtId="2" fontId="26" fillId="0" borderId="129" xfId="1" applyNumberFormat="1" applyFont="1" applyBorder="1" applyAlignment="1">
      <alignment horizontal="center" vertical="center"/>
    </xf>
    <xf numFmtId="2" fontId="26" fillId="0" borderId="127" xfId="1" applyNumberFormat="1" applyFont="1" applyBorder="1" applyAlignment="1">
      <alignment horizontal="center" vertical="center"/>
    </xf>
    <xf numFmtId="2" fontId="26" fillId="0" borderId="12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9" fillId="0" borderId="2" xfId="0" applyFont="1" applyBorder="1" applyAlignment="1">
      <alignment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2" xfId="2" applyFont="1" applyAlignment="1">
      <alignment horizontal="center" vertical="center"/>
    </xf>
    <xf numFmtId="0" fontId="39" fillId="0" borderId="2" xfId="2" applyFont="1" applyAlignment="1">
      <alignment horizontal="center" vertical="center"/>
    </xf>
    <xf numFmtId="0" fontId="40" fillId="0" borderId="2" xfId="2" applyFont="1"/>
    <xf numFmtId="0" fontId="19" fillId="0" borderId="2" xfId="2" applyFont="1" applyAlignment="1">
      <alignment horizontal="center" vertical="center"/>
    </xf>
    <xf numFmtId="0" fontId="29" fillId="0" borderId="2" xfId="2" applyFont="1" applyAlignment="1">
      <alignment horizontal="center" vertical="center"/>
    </xf>
    <xf numFmtId="0" fontId="27" fillId="0" borderId="2" xfId="2"/>
    <xf numFmtId="0" fontId="18" fillId="0" borderId="75" xfId="2" applyFont="1" applyBorder="1" applyAlignment="1">
      <alignment horizontal="left" vertical="center"/>
    </xf>
    <xf numFmtId="0" fontId="43" fillId="9" borderId="76" xfId="2" applyFont="1" applyFill="1" applyBorder="1" applyAlignment="1">
      <alignment horizontal="center" vertical="center"/>
    </xf>
    <xf numFmtId="0" fontId="43" fillId="9" borderId="77" xfId="2" applyFont="1" applyFill="1" applyBorder="1" applyAlignment="1">
      <alignment horizontal="center" vertical="center"/>
    </xf>
    <xf numFmtId="0" fontId="43" fillId="9" borderId="22" xfId="2" applyFont="1" applyFill="1" applyBorder="1" applyAlignment="1">
      <alignment horizontal="center" vertical="center"/>
    </xf>
    <xf numFmtId="0" fontId="43" fillId="9" borderId="78" xfId="2" applyFont="1" applyFill="1" applyBorder="1" applyAlignment="1">
      <alignment horizontal="center" vertical="center"/>
    </xf>
    <xf numFmtId="0" fontId="37" fillId="0" borderId="75" xfId="2" applyFont="1" applyBorder="1" applyAlignment="1">
      <alignment horizontal="left" vertical="center"/>
    </xf>
    <xf numFmtId="0" fontId="53" fillId="12" borderId="42" xfId="0" applyFont="1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53" fillId="12" borderId="47" xfId="0" applyFont="1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53" fillId="12" borderId="43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54" fillId="12" borderId="41" xfId="0" applyFont="1" applyFill="1" applyBorder="1" applyAlignment="1">
      <alignment horizontal="center" vertical="center"/>
    </xf>
    <xf numFmtId="0" fontId="53" fillId="6" borderId="9" xfId="0" applyFont="1" applyFill="1" applyBorder="1" applyAlignment="1">
      <alignment horizontal="center" vertical="center"/>
    </xf>
    <xf numFmtId="169" fontId="53" fillId="12" borderId="34" xfId="0" applyNumberFormat="1" applyFont="1" applyFill="1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0" fontId="53" fillId="12" borderId="34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170" fontId="53" fillId="12" borderId="34" xfId="0" applyNumberFormat="1" applyFont="1" applyFill="1" applyBorder="1" applyAlignment="1">
      <alignment horizontal="center" vertical="center" wrapText="1"/>
    </xf>
    <xf numFmtId="170" fontId="0" fillId="6" borderId="29" xfId="0" applyNumberForma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82" fillId="0" borderId="2" xfId="0" applyFont="1" applyBorder="1" applyAlignment="1">
      <alignment horizontal="center" vertical="center"/>
    </xf>
    <xf numFmtId="0" fontId="85" fillId="0" borderId="76" xfId="0" applyFont="1" applyBorder="1" applyAlignment="1">
      <alignment horizontal="center" vertical="center"/>
    </xf>
    <xf numFmtId="0" fontId="86" fillId="0" borderId="77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5" fillId="0" borderId="114" xfId="0" applyFont="1" applyBorder="1" applyAlignment="1">
      <alignment horizontal="center" vertical="center"/>
    </xf>
    <xf numFmtId="0" fontId="20" fillId="0" borderId="2" xfId="5" applyFont="1" applyAlignment="1">
      <alignment horizontal="center"/>
    </xf>
    <xf numFmtId="0" fontId="86" fillId="0" borderId="2" xfId="5" applyFont="1" applyAlignment="1">
      <alignment horizontal="center"/>
    </xf>
    <xf numFmtId="0" fontId="95" fillId="0" borderId="0" xfId="0" applyFont="1"/>
    <xf numFmtId="0" fontId="22" fillId="0" borderId="2" xfId="5" applyFont="1" applyAlignment="1">
      <alignment horizontal="left"/>
    </xf>
  </cellXfs>
  <cellStyles count="7">
    <cellStyle name="Normal" xfId="0" builtinId="0"/>
    <cellStyle name="Normal 2" xfId="1" xr:uid="{F0307114-BD41-C041-B65F-D80838C6F236}"/>
    <cellStyle name="Normal 2 2 2" xfId="2" xr:uid="{525D3135-AB1B-0C44-A27A-F92F3925CF88}"/>
    <cellStyle name="Normal 3" xfId="4" xr:uid="{F7D6D2A3-5126-FB48-ADB3-8406D28F1DC1}"/>
    <cellStyle name="Normal 5" xfId="3" xr:uid="{7ADDF6EA-F74C-7C4B-B55C-E44F3A2D387A}"/>
    <cellStyle name="Normal_Résult CHF F1E 2009" xfId="5" xr:uid="{23EADAFE-17B7-E54E-AEC3-824C5944F6A4}"/>
    <cellStyle name="Normal_Résultats championnat de France 2009-FF2000.xls" xfId="6" xr:uid="{30BC89D5-4188-D041-B94D-8C61DF0A59FD}"/>
  </cellStyles>
  <dxfs count="120">
    <dxf>
      <font>
        <b/>
        <i val="0"/>
        <name val="Arial"/>
        <charset val="1"/>
      </font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ont>
        <strike/>
      </font>
      <fill>
        <patternFill>
          <bgColor theme="2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isonExterneR&#233;cup&#233;r&#233;e9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eriezbeatrice/Library/Containers/com.apple.mail/Data/Library/Mail%20Downloads/2A1EAFFD-EE1C-424C-B6F5-330D22D1DB95/Re&#769;sultats%20CdF%20avion%20de%20voltige%202023%20v3.xls" TargetMode="External"/><Relationship Id="rId1" Type="http://schemas.openxmlformats.org/officeDocument/2006/relationships/externalLinkPath" Target="/Users/deriezbeatrice/Library/Containers/com.apple.mail/Data/Library/Mail%20Downloads/2A1EAFFD-EE1C-424C-B6F5-330D22D1DB95/Re&#769;sultats%20CdF%20avion%20de%20voltige%202023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ion voltige RC"/>
      <sheetName val="Avion voltige RC synthèse"/>
      <sheetName val="Liste pilotes"/>
    </sheetNames>
    <sheetDataSet>
      <sheetData sheetId="0"/>
      <sheetData sheetId="1"/>
      <sheetData sheetId="2">
        <row r="2">
          <cell r="A2">
            <v>1</v>
          </cell>
          <cell r="B2">
            <v>7</v>
          </cell>
          <cell r="C2" t="str">
            <v>Patrick GELFI</v>
          </cell>
          <cell r="D2" t="str">
            <v>Senior</v>
          </cell>
          <cell r="E2" t="str">
            <v>FRA</v>
          </cell>
          <cell r="F2">
            <v>1120740</v>
          </cell>
          <cell r="G2" t="str">
            <v>LAMPACA</v>
          </cell>
          <cell r="H2" t="str">
            <v>0964</v>
          </cell>
          <cell r="I2" t="str">
            <v>AMICALE DES MODELISTES SIGNOIS PAUL RICARD</v>
          </cell>
          <cell r="J2">
            <v>185.48</v>
          </cell>
          <cell r="K2">
            <v>698.53</v>
          </cell>
          <cell r="L2">
            <v>172.82</v>
          </cell>
          <cell r="M2">
            <v>627</v>
          </cell>
          <cell r="N2">
            <v>0</v>
          </cell>
          <cell r="O2">
            <v>0</v>
          </cell>
          <cell r="P2">
            <v>1325.53</v>
          </cell>
        </row>
        <row r="3">
          <cell r="A3">
            <v>2</v>
          </cell>
          <cell r="C3" t="str">
            <v>Lazare CINI</v>
          </cell>
          <cell r="D3" t="str">
            <v>Senior</v>
          </cell>
          <cell r="E3" t="str">
            <v>FRA</v>
          </cell>
          <cell r="F3">
            <v>610711</v>
          </cell>
          <cell r="G3" t="str">
            <v>LAMPACA</v>
          </cell>
          <cell r="H3" t="str">
            <v>0959</v>
          </cell>
          <cell r="I3" t="str">
            <v>CLUB AEROMODELISTE REGION ETANG DE BERRE</v>
          </cell>
          <cell r="J3">
            <v>257.10000000000002</v>
          </cell>
          <cell r="K3">
            <v>968.26</v>
          </cell>
          <cell r="L3">
            <v>248.14</v>
          </cell>
          <cell r="M3">
            <v>900.27</v>
          </cell>
          <cell r="N3">
            <v>219.16</v>
          </cell>
          <cell r="O3">
            <v>797.01</v>
          </cell>
          <cell r="P3">
            <v>1868.53</v>
          </cell>
          <cell r="Q3">
            <v>236.75</v>
          </cell>
          <cell r="R3">
            <v>791.94</v>
          </cell>
          <cell r="S3">
            <v>256.8</v>
          </cell>
          <cell r="T3">
            <v>871.64</v>
          </cell>
          <cell r="U3">
            <v>0</v>
          </cell>
        </row>
        <row r="4">
          <cell r="A4">
            <v>4</v>
          </cell>
          <cell r="C4" t="str">
            <v>Marc MONIN</v>
          </cell>
          <cell r="D4" t="str">
            <v>Senior</v>
          </cell>
          <cell r="E4" t="str">
            <v>FRA</v>
          </cell>
          <cell r="F4">
            <v>806215</v>
          </cell>
          <cell r="G4" t="str">
            <v>LAMAURA</v>
          </cell>
          <cell r="H4" t="str">
            <v>0035</v>
          </cell>
          <cell r="I4" t="str">
            <v>AEROMODELES CLUB DU RHONE</v>
          </cell>
          <cell r="J4">
            <v>265.52999999999997</v>
          </cell>
          <cell r="K4">
            <v>1000</v>
          </cell>
          <cell r="L4">
            <v>267.39999999999998</v>
          </cell>
          <cell r="M4">
            <v>970.15</v>
          </cell>
          <cell r="N4">
            <v>245.58</v>
          </cell>
          <cell r="O4">
            <v>893.09</v>
          </cell>
          <cell r="P4">
            <v>1970.15</v>
          </cell>
          <cell r="Q4">
            <v>259.36</v>
          </cell>
          <cell r="R4">
            <v>867.57</v>
          </cell>
          <cell r="S4">
            <v>254.06</v>
          </cell>
          <cell r="T4">
            <v>862.34</v>
          </cell>
          <cell r="U4">
            <v>0</v>
          </cell>
        </row>
        <row r="5">
          <cell r="A5">
            <v>6</v>
          </cell>
          <cell r="B5">
            <v>6</v>
          </cell>
          <cell r="C5" t="str">
            <v>Jean-Charles CAIA</v>
          </cell>
          <cell r="D5" t="str">
            <v>Senior</v>
          </cell>
          <cell r="E5" t="str">
            <v>FRA</v>
          </cell>
          <cell r="F5">
            <v>805987</v>
          </cell>
          <cell r="G5" t="str">
            <v>LAMCVL</v>
          </cell>
          <cell r="H5" t="str">
            <v>0111</v>
          </cell>
          <cell r="I5" t="str">
            <v>MODELE AIR CLUB CASTRAIS</v>
          </cell>
          <cell r="J5">
            <v>248.39</v>
          </cell>
          <cell r="K5">
            <v>935.45</v>
          </cell>
          <cell r="L5">
            <v>240.46</v>
          </cell>
          <cell r="M5">
            <v>872.41</v>
          </cell>
          <cell r="N5">
            <v>219.39</v>
          </cell>
          <cell r="O5">
            <v>797.84</v>
          </cell>
          <cell r="P5">
            <v>1807.86</v>
          </cell>
        </row>
        <row r="6">
          <cell r="A6">
            <v>7</v>
          </cell>
          <cell r="C6" t="str">
            <v>Jean-François TRAINA</v>
          </cell>
          <cell r="D6" t="str">
            <v>Senior</v>
          </cell>
          <cell r="E6" t="str">
            <v>FRA</v>
          </cell>
          <cell r="F6">
            <v>1802193</v>
          </cell>
          <cell r="G6" t="str">
            <v>LAMOCC</v>
          </cell>
          <cell r="H6" t="str">
            <v>1550</v>
          </cell>
          <cell r="I6" t="str">
            <v>LES TETES BRULEES BA 34</v>
          </cell>
          <cell r="J6">
            <v>258.85000000000002</v>
          </cell>
          <cell r="K6">
            <v>974.85</v>
          </cell>
          <cell r="L6">
            <v>263.63</v>
          </cell>
          <cell r="M6">
            <v>956.47</v>
          </cell>
          <cell r="N6">
            <v>118.58</v>
          </cell>
          <cell r="O6">
            <v>431.24</v>
          </cell>
          <cell r="P6">
            <v>1931.32</v>
          </cell>
          <cell r="Q6">
            <v>283.07</v>
          </cell>
          <cell r="R6">
            <v>946.89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8</v>
          </cell>
          <cell r="B7">
            <v>8</v>
          </cell>
          <cell r="C7" t="str">
            <v>Julien AMPERE</v>
          </cell>
          <cell r="D7" t="str">
            <v>Senior</v>
          </cell>
          <cell r="E7" t="str">
            <v>FRA</v>
          </cell>
          <cell r="F7">
            <v>2100363</v>
          </cell>
          <cell r="G7" t="str">
            <v>LAMIF</v>
          </cell>
          <cell r="H7" t="str">
            <v>0748</v>
          </cell>
          <cell r="I7" t="str">
            <v>CLUB MODELISME DE SACLAY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9</v>
          </cell>
          <cell r="C8" t="str">
            <v>Raphaël GORIOT</v>
          </cell>
          <cell r="D8" t="str">
            <v>Senior</v>
          </cell>
          <cell r="E8" t="str">
            <v>FRA</v>
          </cell>
          <cell r="F8">
            <v>1802719</v>
          </cell>
          <cell r="G8" t="str">
            <v>LAMPACA</v>
          </cell>
          <cell r="H8" t="str">
            <v>1618</v>
          </cell>
          <cell r="I8" t="str">
            <v>MISTRAL MODELES CLUB (MMC)</v>
          </cell>
          <cell r="J8">
            <v>198.84</v>
          </cell>
          <cell r="K8">
            <v>748.85</v>
          </cell>
          <cell r="L8">
            <v>257.55</v>
          </cell>
          <cell r="M8">
            <v>934.41</v>
          </cell>
          <cell r="N8">
            <v>274.98</v>
          </cell>
          <cell r="O8">
            <v>1000</v>
          </cell>
          <cell r="P8">
            <v>1934.41</v>
          </cell>
          <cell r="Q8">
            <v>298.95</v>
          </cell>
          <cell r="R8">
            <v>1000</v>
          </cell>
          <cell r="S8">
            <v>260.14</v>
          </cell>
          <cell r="T8">
            <v>882.97</v>
          </cell>
          <cell r="U8">
            <v>0</v>
          </cell>
        </row>
        <row r="9">
          <cell r="A9">
            <v>10</v>
          </cell>
          <cell r="C9" t="str">
            <v>Patrick BONFIGLIOLI</v>
          </cell>
          <cell r="D9" t="str">
            <v>Senior</v>
          </cell>
          <cell r="E9" t="str">
            <v>FRA</v>
          </cell>
          <cell r="F9">
            <v>6139</v>
          </cell>
          <cell r="G9" t="str">
            <v>LAMPACA</v>
          </cell>
          <cell r="H9" t="str">
            <v>0964</v>
          </cell>
          <cell r="I9" t="str">
            <v>AMICALE DES MODELISTES SIGNOIS PAUL RICARD</v>
          </cell>
          <cell r="J9">
            <v>230.12</v>
          </cell>
          <cell r="K9">
            <v>866.65</v>
          </cell>
          <cell r="L9">
            <v>275.63</v>
          </cell>
          <cell r="M9">
            <v>1000</v>
          </cell>
          <cell r="N9">
            <v>233.33</v>
          </cell>
          <cell r="O9">
            <v>848.54</v>
          </cell>
          <cell r="P9">
            <v>1866.65</v>
          </cell>
          <cell r="Q9">
            <v>280.2</v>
          </cell>
          <cell r="R9">
            <v>937.29</v>
          </cell>
          <cell r="S9">
            <v>294.62</v>
          </cell>
          <cell r="T9">
            <v>1000</v>
          </cell>
          <cell r="U9">
            <v>0</v>
          </cell>
        </row>
        <row r="10">
          <cell r="A10">
            <v>13</v>
          </cell>
          <cell r="C10" t="str">
            <v>Mickael DIFRANCESCO</v>
          </cell>
          <cell r="D10" t="str">
            <v>Senior</v>
          </cell>
          <cell r="E10" t="str">
            <v>FRA</v>
          </cell>
          <cell r="F10">
            <v>506787</v>
          </cell>
          <cell r="G10" t="str">
            <v>LAMPACA</v>
          </cell>
          <cell r="H10" t="str">
            <v>0842</v>
          </cell>
          <cell r="I10" t="str">
            <v>MODEL AIR CLUB D AIX EN PROVENCE</v>
          </cell>
          <cell r="J10">
            <v>358.03</v>
          </cell>
          <cell r="K10">
            <v>946.97</v>
          </cell>
          <cell r="L10">
            <v>367.03</v>
          </cell>
          <cell r="M10">
            <v>932.45</v>
          </cell>
          <cell r="N10">
            <v>397.69</v>
          </cell>
          <cell r="O10">
            <v>964.9</v>
          </cell>
          <cell r="P10">
            <v>1911.87</v>
          </cell>
          <cell r="Q10">
            <v>417.68</v>
          </cell>
          <cell r="R10">
            <v>930.93</v>
          </cell>
          <cell r="S10">
            <v>450.53</v>
          </cell>
          <cell r="T10">
            <v>941.34</v>
          </cell>
          <cell r="U10">
            <v>421.65</v>
          </cell>
          <cell r="V10">
            <v>911.39</v>
          </cell>
          <cell r="W10">
            <v>0</v>
          </cell>
        </row>
        <row r="11">
          <cell r="A11">
            <v>14</v>
          </cell>
          <cell r="C11" t="str">
            <v>Cédric GIL</v>
          </cell>
          <cell r="D11" t="str">
            <v>Senior</v>
          </cell>
          <cell r="E11" t="str">
            <v>FRA</v>
          </cell>
          <cell r="F11">
            <v>206294</v>
          </cell>
          <cell r="G11" t="str">
            <v>LAMAURA</v>
          </cell>
          <cell r="H11" t="str">
            <v>0035</v>
          </cell>
          <cell r="I11" t="str">
            <v>AEROMODELES CLUB DU RHONE</v>
          </cell>
          <cell r="J11">
            <v>378.08</v>
          </cell>
          <cell r="K11">
            <v>1000</v>
          </cell>
          <cell r="L11">
            <v>387.74</v>
          </cell>
          <cell r="M11">
            <v>985.07</v>
          </cell>
          <cell r="N11">
            <v>412.16</v>
          </cell>
          <cell r="O11">
            <v>1000</v>
          </cell>
          <cell r="P11">
            <v>2000</v>
          </cell>
          <cell r="Q11">
            <v>446.49</v>
          </cell>
          <cell r="R11">
            <v>995.15</v>
          </cell>
          <cell r="S11">
            <v>478.61</v>
          </cell>
          <cell r="T11">
            <v>1000</v>
          </cell>
          <cell r="U11">
            <v>462.65</v>
          </cell>
          <cell r="V11">
            <v>1000</v>
          </cell>
          <cell r="W11">
            <v>0</v>
          </cell>
        </row>
        <row r="12">
          <cell r="A12">
            <v>15</v>
          </cell>
          <cell r="B12">
            <v>13</v>
          </cell>
          <cell r="C12" t="str">
            <v>Stéphane MIEGE</v>
          </cell>
          <cell r="D12" t="str">
            <v>Senior</v>
          </cell>
          <cell r="E12" t="str">
            <v>FRA</v>
          </cell>
          <cell r="F12">
            <v>802134</v>
          </cell>
          <cell r="G12" t="str">
            <v>LAMPACA</v>
          </cell>
          <cell r="H12" t="str">
            <v>0394</v>
          </cell>
          <cell r="I12" t="str">
            <v>CLUB AERO MOD. DU PAYS DE FAYENCE</v>
          </cell>
          <cell r="J12">
            <v>303.66000000000003</v>
          </cell>
          <cell r="K12">
            <v>803.17</v>
          </cell>
          <cell r="L12">
            <v>336.16</v>
          </cell>
          <cell r="M12">
            <v>854.03</v>
          </cell>
          <cell r="N12">
            <v>330.61</v>
          </cell>
          <cell r="O12">
            <v>802.14</v>
          </cell>
          <cell r="P12">
            <v>1657.2</v>
          </cell>
        </row>
        <row r="13">
          <cell r="A13">
            <v>16</v>
          </cell>
          <cell r="B13">
            <v>8</v>
          </cell>
          <cell r="C13" t="str">
            <v>Yves DOSNE</v>
          </cell>
          <cell r="D13" t="str">
            <v>Senior</v>
          </cell>
          <cell r="E13" t="str">
            <v>FRA</v>
          </cell>
          <cell r="F13">
            <v>702761</v>
          </cell>
          <cell r="G13" t="str">
            <v>LAMPACA</v>
          </cell>
          <cell r="H13" t="str">
            <v>0964</v>
          </cell>
          <cell r="I13" t="str">
            <v>AMICALE DES MODELISTES SIGNOIS PAUL RICARD</v>
          </cell>
          <cell r="J13">
            <v>337.58</v>
          </cell>
          <cell r="K13">
            <v>892.88</v>
          </cell>
          <cell r="L13">
            <v>335.57</v>
          </cell>
          <cell r="M13">
            <v>852.53</v>
          </cell>
          <cell r="N13">
            <v>314.7</v>
          </cell>
          <cell r="O13">
            <v>763.54</v>
          </cell>
          <cell r="P13">
            <v>1745.41</v>
          </cell>
        </row>
        <row r="14">
          <cell r="A14">
            <v>17</v>
          </cell>
          <cell r="B14">
            <v>11</v>
          </cell>
          <cell r="C14" t="str">
            <v>Jean-Luc PERON</v>
          </cell>
          <cell r="D14" t="str">
            <v>Senior</v>
          </cell>
          <cell r="E14" t="str">
            <v>FRA</v>
          </cell>
          <cell r="F14">
            <v>1701003</v>
          </cell>
          <cell r="G14" t="str">
            <v>LAMCVL</v>
          </cell>
          <cell r="H14" t="str">
            <v>0034</v>
          </cell>
          <cell r="I14" t="str">
            <v>AIR MODELE ISSOUDUN</v>
          </cell>
          <cell r="J14">
            <v>321.60000000000002</v>
          </cell>
          <cell r="K14">
            <v>850.62</v>
          </cell>
          <cell r="L14">
            <v>308.74</v>
          </cell>
          <cell r="M14">
            <v>784.37</v>
          </cell>
          <cell r="N14">
            <v>359.29</v>
          </cell>
          <cell r="O14">
            <v>871.73</v>
          </cell>
          <cell r="P14">
            <v>1722.35</v>
          </cell>
        </row>
        <row r="15">
          <cell r="A15">
            <v>18</v>
          </cell>
          <cell r="B15">
            <v>10</v>
          </cell>
          <cell r="C15" t="str">
            <v>Jean-Claude WENDLING</v>
          </cell>
          <cell r="D15" t="str">
            <v>Senior</v>
          </cell>
          <cell r="E15" t="str">
            <v>FRA</v>
          </cell>
          <cell r="F15">
            <v>9800303</v>
          </cell>
          <cell r="G15" t="str">
            <v>LAMGE</v>
          </cell>
          <cell r="H15" t="str">
            <v>0741</v>
          </cell>
          <cell r="I15" t="str">
            <v>CLUB D'AEROMODELISME DE SAVERNE STEINBOURG</v>
          </cell>
          <cell r="J15">
            <v>257.22000000000003</v>
          </cell>
          <cell r="K15">
            <v>680.34</v>
          </cell>
          <cell r="L15">
            <v>355.75</v>
          </cell>
          <cell r="M15">
            <v>903.8</v>
          </cell>
          <cell r="N15">
            <v>342.47</v>
          </cell>
          <cell r="O15">
            <v>830.92</v>
          </cell>
          <cell r="P15">
            <v>1734.72</v>
          </cell>
        </row>
        <row r="16">
          <cell r="A16">
            <v>19</v>
          </cell>
          <cell r="C16" t="str">
            <v>Arnaud ROUCHON</v>
          </cell>
          <cell r="D16" t="str">
            <v>Senior</v>
          </cell>
          <cell r="E16" t="str">
            <v>FRA</v>
          </cell>
          <cell r="F16">
            <v>506222</v>
          </cell>
          <cell r="G16" t="str">
            <v>LAMPACA</v>
          </cell>
          <cell r="H16" t="str">
            <v>0190</v>
          </cell>
          <cell r="I16" t="str">
            <v>LES AILES D AZUR MANDELIEU</v>
          </cell>
          <cell r="J16">
            <v>352.32</v>
          </cell>
          <cell r="K16">
            <v>931.87</v>
          </cell>
          <cell r="L16">
            <v>393.62</v>
          </cell>
          <cell r="M16">
            <v>1000</v>
          </cell>
          <cell r="N16">
            <v>357.1</v>
          </cell>
          <cell r="O16">
            <v>866.42</v>
          </cell>
          <cell r="P16">
            <v>1931.87</v>
          </cell>
          <cell r="Q16">
            <v>448.67</v>
          </cell>
          <cell r="R16">
            <v>1000</v>
          </cell>
          <cell r="S16">
            <v>442.42</v>
          </cell>
          <cell r="T16">
            <v>924.39</v>
          </cell>
          <cell r="U16">
            <v>428.37</v>
          </cell>
          <cell r="V16">
            <v>925.91</v>
          </cell>
          <cell r="W16">
            <v>0</v>
          </cell>
        </row>
        <row r="17">
          <cell r="A17">
            <v>20</v>
          </cell>
          <cell r="B17">
            <v>15</v>
          </cell>
          <cell r="C17" t="str">
            <v>Claude CUINET</v>
          </cell>
          <cell r="D17" t="str">
            <v>Senior</v>
          </cell>
          <cell r="E17" t="str">
            <v>FRA</v>
          </cell>
          <cell r="F17">
            <v>9304924</v>
          </cell>
          <cell r="G17" t="str">
            <v>LAMPACA</v>
          </cell>
          <cell r="H17" t="str">
            <v>0959</v>
          </cell>
          <cell r="I17" t="str">
            <v>CLUB AEROMODELISTE REGION ETANG DE BERRE</v>
          </cell>
          <cell r="J17">
            <v>269.16000000000003</v>
          </cell>
          <cell r="K17">
            <v>711.92</v>
          </cell>
          <cell r="L17">
            <v>338.2</v>
          </cell>
          <cell r="M17">
            <v>859.21</v>
          </cell>
          <cell r="N17">
            <v>128.79</v>
          </cell>
          <cell r="O17">
            <v>312.48</v>
          </cell>
          <cell r="P17">
            <v>1571.13</v>
          </cell>
        </row>
        <row r="18">
          <cell r="A18">
            <v>21</v>
          </cell>
          <cell r="B18">
            <v>19</v>
          </cell>
          <cell r="C18" t="str">
            <v>Edmond SOLARI</v>
          </cell>
          <cell r="D18" t="str">
            <v>Senior</v>
          </cell>
          <cell r="E18" t="str">
            <v>FRA</v>
          </cell>
          <cell r="F18">
            <v>8503732</v>
          </cell>
          <cell r="G18" t="str">
            <v>LAMPACA</v>
          </cell>
          <cell r="H18" t="str">
            <v>0959</v>
          </cell>
          <cell r="I18" t="str">
            <v>CLUB AEROMODELISTE REGION ETANG DE BERRE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22</v>
          </cell>
          <cell r="C19" t="str">
            <v>Léo EHLENBERGER</v>
          </cell>
          <cell r="D19" t="str">
            <v>Senior</v>
          </cell>
          <cell r="E19" t="str">
            <v>FRA</v>
          </cell>
          <cell r="F19">
            <v>1302648</v>
          </cell>
          <cell r="G19" t="str">
            <v>LAMGE</v>
          </cell>
          <cell r="H19" t="str">
            <v>0393</v>
          </cell>
          <cell r="I19" t="str">
            <v>AERO CLUB DE BRUMATH</v>
          </cell>
          <cell r="J19">
            <v>358.45</v>
          </cell>
          <cell r="K19">
            <v>948.08</v>
          </cell>
          <cell r="L19">
            <v>347.17</v>
          </cell>
          <cell r="M19">
            <v>882</v>
          </cell>
          <cell r="N19">
            <v>402.06</v>
          </cell>
          <cell r="O19">
            <v>975.5</v>
          </cell>
          <cell r="P19">
            <v>1923.58</v>
          </cell>
          <cell r="Q19">
            <v>418.96</v>
          </cell>
          <cell r="R19">
            <v>933.79</v>
          </cell>
          <cell r="S19">
            <v>426.57</v>
          </cell>
          <cell r="T19">
            <v>891.27</v>
          </cell>
          <cell r="U19">
            <v>394.89</v>
          </cell>
          <cell r="V19">
            <v>853.54</v>
          </cell>
          <cell r="W19">
            <v>0</v>
          </cell>
        </row>
        <row r="20">
          <cell r="A20">
            <v>24</v>
          </cell>
          <cell r="B20">
            <v>14</v>
          </cell>
          <cell r="C20" t="str">
            <v>Fabrice SKRZYPCZAK</v>
          </cell>
          <cell r="D20" t="str">
            <v>Senior</v>
          </cell>
          <cell r="E20" t="str">
            <v>FRA</v>
          </cell>
          <cell r="F20">
            <v>9909579</v>
          </cell>
          <cell r="G20" t="str">
            <v>LAMPACA</v>
          </cell>
          <cell r="H20" t="str">
            <v>0964</v>
          </cell>
          <cell r="I20" t="str">
            <v>AMICALE DES MODELISTES SIGNOIS PAUL RICARD</v>
          </cell>
          <cell r="J20">
            <v>313.72000000000003</v>
          </cell>
          <cell r="K20">
            <v>829.78</v>
          </cell>
          <cell r="L20">
            <v>315.94</v>
          </cell>
          <cell r="M20">
            <v>802.66</v>
          </cell>
          <cell r="N20">
            <v>312.72000000000003</v>
          </cell>
          <cell r="O20">
            <v>758.74</v>
          </cell>
          <cell r="P20">
            <v>1632.44</v>
          </cell>
        </row>
        <row r="21">
          <cell r="A21">
            <v>25</v>
          </cell>
          <cell r="B21">
            <v>6</v>
          </cell>
          <cell r="C21" t="str">
            <v>Frédéric BURNEL</v>
          </cell>
          <cell r="D21" t="str">
            <v>Senior</v>
          </cell>
          <cell r="E21" t="str">
            <v>FRA</v>
          </cell>
          <cell r="F21">
            <v>8908641</v>
          </cell>
          <cell r="G21" t="str">
            <v>LAMBRE</v>
          </cell>
          <cell r="H21" t="str">
            <v>1524</v>
          </cell>
          <cell r="I21" t="str">
            <v>MODELE AIR CLUB DU CHANGEON 3.5</v>
          </cell>
          <cell r="J21">
            <v>325.48</v>
          </cell>
          <cell r="K21">
            <v>860.88</v>
          </cell>
          <cell r="L21">
            <v>380.19</v>
          </cell>
          <cell r="M21">
            <v>965.89</v>
          </cell>
          <cell r="N21">
            <v>361.9</v>
          </cell>
          <cell r="O21">
            <v>878.06</v>
          </cell>
          <cell r="P21">
            <v>1843.95</v>
          </cell>
        </row>
        <row r="22">
          <cell r="A22">
            <v>26</v>
          </cell>
          <cell r="B22">
            <v>9</v>
          </cell>
          <cell r="C22" t="str">
            <v>Julien CHANDELIER</v>
          </cell>
          <cell r="D22" t="str">
            <v>Senior</v>
          </cell>
          <cell r="E22" t="str">
            <v>FRA</v>
          </cell>
          <cell r="F22">
            <v>2000026</v>
          </cell>
          <cell r="G22" t="str">
            <v>LAMIF</v>
          </cell>
          <cell r="H22" t="str">
            <v>0748</v>
          </cell>
          <cell r="I22" t="str">
            <v>CLUB MODELISME DE SACLAY</v>
          </cell>
          <cell r="J22">
            <v>0</v>
          </cell>
          <cell r="K22">
            <v>0</v>
          </cell>
          <cell r="L22">
            <v>328.65</v>
          </cell>
          <cell r="M22">
            <v>834.95</v>
          </cell>
          <cell r="N22">
            <v>374.15</v>
          </cell>
          <cell r="O22">
            <v>907.78</v>
          </cell>
          <cell r="P22">
            <v>1742.73</v>
          </cell>
        </row>
        <row r="23">
          <cell r="A23">
            <v>27</v>
          </cell>
          <cell r="B23">
            <v>7</v>
          </cell>
          <cell r="C23" t="str">
            <v>Dany VIVET</v>
          </cell>
          <cell r="D23" t="str">
            <v>Senior</v>
          </cell>
          <cell r="E23" t="str">
            <v>FRA</v>
          </cell>
          <cell r="F23">
            <v>8500905</v>
          </cell>
          <cell r="G23" t="str">
            <v>LAMCVL</v>
          </cell>
          <cell r="H23" t="str">
            <v>0162</v>
          </cell>
          <cell r="I23" t="str">
            <v>CLUB AEROMODELISTE DE BLOIS LE BREUIL</v>
          </cell>
          <cell r="J23">
            <v>340.24</v>
          </cell>
          <cell r="K23">
            <v>899.92</v>
          </cell>
          <cell r="L23">
            <v>364.25</v>
          </cell>
          <cell r="M23">
            <v>925.39</v>
          </cell>
          <cell r="N23">
            <v>375.4</v>
          </cell>
          <cell r="O23">
            <v>910.82</v>
          </cell>
          <cell r="P23">
            <v>1836.21</v>
          </cell>
        </row>
        <row r="24">
          <cell r="A24">
            <v>28</v>
          </cell>
          <cell r="B24">
            <v>12</v>
          </cell>
          <cell r="C24" t="str">
            <v>Carl VANSTEELANDT</v>
          </cell>
          <cell r="D24" t="str">
            <v>Senior</v>
          </cell>
          <cell r="E24" t="str">
            <v>FRA</v>
          </cell>
          <cell r="F24">
            <v>2200004</v>
          </cell>
          <cell r="G24" t="str">
            <v>LAMIF</v>
          </cell>
          <cell r="H24" t="str">
            <v>0748</v>
          </cell>
          <cell r="I24" t="str">
            <v>CLUB MODELISME DE SACLAY</v>
          </cell>
          <cell r="J24">
            <v>269.45999999999998</v>
          </cell>
          <cell r="K24">
            <v>712.71</v>
          </cell>
          <cell r="L24">
            <v>317.33999999999997</v>
          </cell>
          <cell r="M24">
            <v>806.21</v>
          </cell>
          <cell r="N24">
            <v>362.37</v>
          </cell>
          <cell r="O24">
            <v>879.2</v>
          </cell>
          <cell r="P24">
            <v>1685.41</v>
          </cell>
        </row>
        <row r="25">
          <cell r="A25">
            <v>29</v>
          </cell>
          <cell r="C25" t="str">
            <v>Georges MAGUIN</v>
          </cell>
          <cell r="D25" t="str">
            <v>Senior</v>
          </cell>
          <cell r="E25" t="str">
            <v>FRA</v>
          </cell>
          <cell r="F25">
            <v>702858</v>
          </cell>
          <cell r="G25" t="str">
            <v>LAMGE</v>
          </cell>
          <cell r="H25" t="str">
            <v>0060</v>
          </cell>
          <cell r="I25" t="str">
            <v>LES HELICES DE LIRONVILLE</v>
          </cell>
          <cell r="J25">
            <v>354.33</v>
          </cell>
          <cell r="K25">
            <v>937.19</v>
          </cell>
          <cell r="L25">
            <v>382.83</v>
          </cell>
          <cell r="M25">
            <v>972.59</v>
          </cell>
          <cell r="N25">
            <v>356.85</v>
          </cell>
          <cell r="O25">
            <v>865.81</v>
          </cell>
          <cell r="P25">
            <v>1909.78</v>
          </cell>
          <cell r="Q25">
            <v>264.93</v>
          </cell>
          <cell r="R25">
            <v>590.48</v>
          </cell>
          <cell r="S25">
            <v>307.52999999999997</v>
          </cell>
          <cell r="T25">
            <v>642.54999999999995</v>
          </cell>
          <cell r="U25">
            <v>329.27</v>
          </cell>
          <cell r="V25">
            <v>711.71</v>
          </cell>
          <cell r="W25">
            <v>0</v>
          </cell>
        </row>
        <row r="26">
          <cell r="A26">
            <v>30</v>
          </cell>
          <cell r="B26">
            <v>16</v>
          </cell>
          <cell r="C26" t="str">
            <v>Jacques BOSSION</v>
          </cell>
          <cell r="D26" t="str">
            <v>Senior</v>
          </cell>
          <cell r="E26" t="str">
            <v>FRA</v>
          </cell>
          <cell r="F26">
            <v>9707420</v>
          </cell>
          <cell r="G26" t="str">
            <v>LAMPACA</v>
          </cell>
          <cell r="H26" t="str">
            <v>0842</v>
          </cell>
          <cell r="I26" t="str">
            <v>MODEL AIR CLUB D AIX EN PROVENCE</v>
          </cell>
          <cell r="J26">
            <v>0</v>
          </cell>
          <cell r="K26">
            <v>0</v>
          </cell>
          <cell r="L26">
            <v>323.77999999999997</v>
          </cell>
          <cell r="M26">
            <v>822.57</v>
          </cell>
          <cell r="N26">
            <v>277.89999999999998</v>
          </cell>
          <cell r="O26">
            <v>674.26</v>
          </cell>
          <cell r="P26">
            <v>1496.83</v>
          </cell>
        </row>
        <row r="27">
          <cell r="A27">
            <v>31</v>
          </cell>
          <cell r="B27">
            <v>17</v>
          </cell>
          <cell r="C27" t="str">
            <v>Alain JOUVE</v>
          </cell>
          <cell r="D27" t="str">
            <v>Senior</v>
          </cell>
          <cell r="E27" t="str">
            <v>FRA</v>
          </cell>
          <cell r="F27">
            <v>406482</v>
          </cell>
          <cell r="G27" t="str">
            <v>LAMPACA</v>
          </cell>
          <cell r="H27" t="str">
            <v>0842</v>
          </cell>
          <cell r="I27" t="str">
            <v>MODEL AIR CLUB D AIX EN PROVENCE</v>
          </cell>
          <cell r="J27">
            <v>246.19</v>
          </cell>
          <cell r="K27">
            <v>651.16</v>
          </cell>
          <cell r="L27">
            <v>303.37</v>
          </cell>
          <cell r="M27">
            <v>770.72</v>
          </cell>
          <cell r="N27">
            <v>276.83999999999997</v>
          </cell>
          <cell r="O27">
            <v>671.69</v>
          </cell>
          <cell r="P27">
            <v>1442.41</v>
          </cell>
        </row>
        <row r="28">
          <cell r="A28">
            <v>32</v>
          </cell>
          <cell r="B28">
            <v>18</v>
          </cell>
          <cell r="C28" t="str">
            <v>Michel LAIR</v>
          </cell>
          <cell r="D28" t="str">
            <v>Senior</v>
          </cell>
          <cell r="E28" t="str">
            <v>FRA</v>
          </cell>
          <cell r="F28">
            <v>1121284</v>
          </cell>
          <cell r="G28" t="str">
            <v>LAMPACA</v>
          </cell>
          <cell r="H28" t="str">
            <v>0964</v>
          </cell>
          <cell r="I28" t="str">
            <v>AMICALE DES MODELISTES SIGNOIS PAUL RICARD</v>
          </cell>
          <cell r="J28">
            <v>0</v>
          </cell>
          <cell r="K28">
            <v>0</v>
          </cell>
          <cell r="L28">
            <v>158.13999999999999</v>
          </cell>
          <cell r="M28">
            <v>401.76</v>
          </cell>
          <cell r="N28">
            <v>280</v>
          </cell>
          <cell r="O28">
            <v>679.35</v>
          </cell>
          <cell r="P28">
            <v>1081.1099999999999</v>
          </cell>
        </row>
        <row r="29">
          <cell r="H29" t="str">
            <v>0000</v>
          </cell>
        </row>
        <row r="30">
          <cell r="A30">
            <v>40</v>
          </cell>
          <cell r="C30" t="str">
            <v>Arnaud BOURDAIRE</v>
          </cell>
          <cell r="D30" t="str">
            <v>Senior</v>
          </cell>
          <cell r="E30" t="str">
            <v>FRA</v>
          </cell>
          <cell r="F30">
            <v>703709</v>
          </cell>
          <cell r="G30" t="str">
            <v>LAMGE</v>
          </cell>
          <cell r="H30" t="str">
            <v>0289</v>
          </cell>
          <cell r="I30" t="str">
            <v>LES AILES SPARNACIENNES</v>
          </cell>
          <cell r="J30">
            <v>429.34</v>
          </cell>
          <cell r="K30">
            <v>817.78</v>
          </cell>
          <cell r="L30">
            <v>0</v>
          </cell>
          <cell r="M30">
            <v>0</v>
          </cell>
          <cell r="N30">
            <v>466.35</v>
          </cell>
          <cell r="O30">
            <v>850.96</v>
          </cell>
          <cell r="P30">
            <v>1668.74</v>
          </cell>
          <cell r="Q30">
            <v>834.37</v>
          </cell>
          <cell r="R30">
            <v>408.8</v>
          </cell>
          <cell r="S30">
            <v>684.7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41</v>
          </cell>
          <cell r="B31">
            <v>11</v>
          </cell>
          <cell r="C31" t="str">
            <v>Laurent BOUCHET</v>
          </cell>
          <cell r="D31" t="str">
            <v>Senior</v>
          </cell>
          <cell r="E31" t="str">
            <v>FRA</v>
          </cell>
          <cell r="F31">
            <v>2200951</v>
          </cell>
          <cell r="G31" t="str">
            <v>LAMBFC</v>
          </cell>
          <cell r="H31" t="str">
            <v>0542</v>
          </cell>
          <cell r="I31" t="str">
            <v>ASS. M.A.C. DE SERMANGE</v>
          </cell>
          <cell r="J31">
            <v>414.01</v>
          </cell>
          <cell r="K31">
            <v>788.58</v>
          </cell>
          <cell r="L31">
            <v>451.07</v>
          </cell>
          <cell r="M31">
            <v>844.77</v>
          </cell>
          <cell r="N31">
            <v>446.82</v>
          </cell>
          <cell r="O31">
            <v>815.33</v>
          </cell>
          <cell r="P31">
            <v>1660.1</v>
          </cell>
        </row>
        <row r="32">
          <cell r="A32">
            <v>43</v>
          </cell>
          <cell r="C32" t="str">
            <v>Michel DEBANS</v>
          </cell>
          <cell r="D32" t="str">
            <v>Senior</v>
          </cell>
          <cell r="E32" t="str">
            <v>FRA</v>
          </cell>
          <cell r="F32">
            <v>403952</v>
          </cell>
          <cell r="G32" t="str">
            <v>LAMOCC</v>
          </cell>
          <cell r="H32" t="str">
            <v>0095</v>
          </cell>
          <cell r="I32" t="str">
            <v>LE PHOENIX A.C. DE THIL</v>
          </cell>
          <cell r="J32">
            <v>420.48</v>
          </cell>
          <cell r="K32">
            <v>800.9</v>
          </cell>
          <cell r="L32">
            <v>468.02</v>
          </cell>
          <cell r="M32">
            <v>876.51</v>
          </cell>
          <cell r="N32">
            <v>463.23</v>
          </cell>
          <cell r="O32">
            <v>845.27</v>
          </cell>
          <cell r="P32">
            <v>1721.78</v>
          </cell>
          <cell r="Q32">
            <v>860.89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44</v>
          </cell>
          <cell r="B33">
            <v>13</v>
          </cell>
          <cell r="C33" t="str">
            <v>Frédéric VERROUST</v>
          </cell>
          <cell r="D33" t="str">
            <v>Senior</v>
          </cell>
          <cell r="E33" t="str">
            <v>FRA</v>
          </cell>
          <cell r="F33">
            <v>8409363</v>
          </cell>
          <cell r="G33" t="str">
            <v>LAMNOR</v>
          </cell>
          <cell r="H33" t="str">
            <v>0223</v>
          </cell>
          <cell r="I33" t="str">
            <v>CLUB MODELISTE DE DIEPPE</v>
          </cell>
          <cell r="J33">
            <v>412.16</v>
          </cell>
          <cell r="K33">
            <v>785.06</v>
          </cell>
          <cell r="L33">
            <v>0</v>
          </cell>
          <cell r="M33">
            <v>0</v>
          </cell>
          <cell r="N33">
            <v>466.53</v>
          </cell>
          <cell r="O33">
            <v>851.29</v>
          </cell>
          <cell r="P33">
            <v>1636.35</v>
          </cell>
        </row>
        <row r="34">
          <cell r="A34">
            <v>45</v>
          </cell>
          <cell r="C34" t="str">
            <v>Jean-Christian MICHEL</v>
          </cell>
          <cell r="D34" t="str">
            <v>Senior</v>
          </cell>
          <cell r="E34" t="str">
            <v>FRA</v>
          </cell>
          <cell r="F34">
            <v>909896</v>
          </cell>
          <cell r="G34" t="str">
            <v>LAMGE</v>
          </cell>
          <cell r="H34" t="str">
            <v>0386</v>
          </cell>
          <cell r="I34" t="str">
            <v>LES TEUFS-TEUFS</v>
          </cell>
          <cell r="J34">
            <v>437.06</v>
          </cell>
          <cell r="K34">
            <v>832.48</v>
          </cell>
          <cell r="L34">
            <v>457.56</v>
          </cell>
          <cell r="M34">
            <v>856.92</v>
          </cell>
          <cell r="N34">
            <v>471.76</v>
          </cell>
          <cell r="O34">
            <v>860.83</v>
          </cell>
          <cell r="P34">
            <v>1717.75</v>
          </cell>
          <cell r="Q34">
            <v>858.88</v>
          </cell>
          <cell r="R34">
            <v>427.85</v>
          </cell>
          <cell r="S34">
            <v>716.61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46</v>
          </cell>
          <cell r="B35">
            <v>12</v>
          </cell>
          <cell r="C35" t="str">
            <v>Serge CATALDO</v>
          </cell>
          <cell r="D35" t="str">
            <v>Senior</v>
          </cell>
          <cell r="E35" t="str">
            <v>FRA</v>
          </cell>
          <cell r="F35">
            <v>606715</v>
          </cell>
          <cell r="G35" t="str">
            <v>LAMPACA</v>
          </cell>
          <cell r="H35" t="str">
            <v>0842</v>
          </cell>
          <cell r="I35" t="str">
            <v>MODEL AIR CLUB D AIX EN PROVENCE</v>
          </cell>
          <cell r="J35">
            <v>431.7</v>
          </cell>
          <cell r="K35">
            <v>822.28</v>
          </cell>
          <cell r="L35">
            <v>391.25</v>
          </cell>
          <cell r="M35">
            <v>732.74</v>
          </cell>
          <cell r="N35">
            <v>457.66</v>
          </cell>
          <cell r="O35">
            <v>835.11</v>
          </cell>
          <cell r="P35">
            <v>1657.39</v>
          </cell>
        </row>
        <row r="36">
          <cell r="A36">
            <v>47</v>
          </cell>
          <cell r="B36">
            <v>3</v>
          </cell>
          <cell r="C36" t="str">
            <v>Pierre ENCOGNERE</v>
          </cell>
          <cell r="D36" t="str">
            <v>Senior</v>
          </cell>
          <cell r="E36" t="str">
            <v>FRA</v>
          </cell>
          <cell r="F36">
            <v>9703970</v>
          </cell>
          <cell r="G36" t="str">
            <v>LAMNA</v>
          </cell>
          <cell r="H36" t="str">
            <v>0583</v>
          </cell>
          <cell r="I36" t="str">
            <v>CLUB AEROMODELISTE DU MEDOC</v>
          </cell>
          <cell r="J36">
            <v>486.21</v>
          </cell>
          <cell r="K36">
            <v>926.1</v>
          </cell>
          <cell r="L36">
            <v>504.35</v>
          </cell>
          <cell r="M36">
            <v>944.55</v>
          </cell>
          <cell r="N36">
            <v>519.26</v>
          </cell>
          <cell r="O36">
            <v>947.51</v>
          </cell>
          <cell r="P36">
            <v>1892.06</v>
          </cell>
          <cell r="Q36">
            <v>946.03</v>
          </cell>
          <cell r="R36">
            <v>564.41999999999996</v>
          </cell>
          <cell r="S36">
            <v>945.35</v>
          </cell>
          <cell r="T36">
            <v>582.42999999999995</v>
          </cell>
          <cell r="U36">
            <v>947.55</v>
          </cell>
          <cell r="V36">
            <v>0</v>
          </cell>
          <cell r="W36">
            <v>648.72</v>
          </cell>
          <cell r="X36">
            <v>956.18</v>
          </cell>
          <cell r="Y36">
            <v>656.1</v>
          </cell>
          <cell r="Z36">
            <v>951.26</v>
          </cell>
          <cell r="AA36">
            <v>1907.44</v>
          </cell>
        </row>
        <row r="37">
          <cell r="A37">
            <v>48</v>
          </cell>
          <cell r="B37">
            <v>1</v>
          </cell>
          <cell r="C37" t="str">
            <v>Christophe PAYSANT-LE ROUX</v>
          </cell>
          <cell r="D37" t="str">
            <v>Senior</v>
          </cell>
          <cell r="E37" t="str">
            <v>FRA</v>
          </cell>
          <cell r="F37">
            <v>8409690</v>
          </cell>
          <cell r="G37" t="str">
            <v>LAMNOR</v>
          </cell>
          <cell r="H37" t="str">
            <v>0967</v>
          </cell>
          <cell r="I37" t="str">
            <v>HAGUE MODEL AIR CLUB</v>
          </cell>
          <cell r="J37">
            <v>525.01</v>
          </cell>
          <cell r="K37">
            <v>1000</v>
          </cell>
          <cell r="L37">
            <v>528.66999999999996</v>
          </cell>
          <cell r="M37">
            <v>990.1</v>
          </cell>
          <cell r="N37">
            <v>537.82000000000005</v>
          </cell>
          <cell r="O37">
            <v>981.37</v>
          </cell>
          <cell r="P37">
            <v>1990.1</v>
          </cell>
          <cell r="Q37">
            <v>995.05</v>
          </cell>
          <cell r="R37">
            <v>582.61</v>
          </cell>
          <cell r="S37">
            <v>975.82</v>
          </cell>
          <cell r="T37">
            <v>609.04</v>
          </cell>
          <cell r="U37">
            <v>990.85</v>
          </cell>
          <cell r="V37">
            <v>0</v>
          </cell>
          <cell r="W37">
            <v>657.49</v>
          </cell>
          <cell r="X37">
            <v>969.11</v>
          </cell>
          <cell r="Y37">
            <v>689.72</v>
          </cell>
          <cell r="Z37">
            <v>1000</v>
          </cell>
          <cell r="AA37">
            <v>1969.11</v>
          </cell>
        </row>
        <row r="38">
          <cell r="A38">
            <v>49</v>
          </cell>
          <cell r="B38">
            <v>16</v>
          </cell>
          <cell r="C38" t="str">
            <v>Pascal NOWIK</v>
          </cell>
          <cell r="D38" t="str">
            <v>Senior</v>
          </cell>
          <cell r="E38" t="str">
            <v>FRA</v>
          </cell>
          <cell r="F38">
            <v>700073</v>
          </cell>
          <cell r="G38" t="str">
            <v>LAMNA</v>
          </cell>
          <cell r="H38" t="str">
            <v>0058</v>
          </cell>
          <cell r="I38" t="str">
            <v>ASS. INTERCO. DE MODELISME</v>
          </cell>
          <cell r="J38">
            <v>455.83</v>
          </cell>
          <cell r="K38">
            <v>868.24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868.24</v>
          </cell>
        </row>
        <row r="39">
          <cell r="A39">
            <v>50</v>
          </cell>
          <cell r="C39" t="str">
            <v>Frédéric GARNIER</v>
          </cell>
          <cell r="D39" t="str">
            <v>Senior</v>
          </cell>
          <cell r="E39" t="str">
            <v>FRA</v>
          </cell>
          <cell r="F39">
            <v>1404206</v>
          </cell>
          <cell r="G39" t="str">
            <v>LAMNOR</v>
          </cell>
          <cell r="H39" t="str">
            <v>0588</v>
          </cell>
          <cell r="I39" t="str">
            <v>MODEL AIR CLUB CONCHOIS</v>
          </cell>
          <cell r="J39">
            <v>448.3</v>
          </cell>
          <cell r="K39">
            <v>853.89</v>
          </cell>
          <cell r="L39">
            <v>0</v>
          </cell>
          <cell r="M39">
            <v>0</v>
          </cell>
          <cell r="N39">
            <v>458.78</v>
          </cell>
          <cell r="O39">
            <v>837.15</v>
          </cell>
          <cell r="P39">
            <v>1691.04</v>
          </cell>
          <cell r="Q39">
            <v>845.52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A40">
            <v>51</v>
          </cell>
          <cell r="B40">
            <v>14</v>
          </cell>
          <cell r="C40" t="str">
            <v>Jacques VEYRINE</v>
          </cell>
          <cell r="D40" t="str">
            <v>Senior</v>
          </cell>
          <cell r="E40" t="str">
            <v>FRA</v>
          </cell>
          <cell r="F40">
            <v>9903785</v>
          </cell>
          <cell r="G40" t="str">
            <v>LAMNA</v>
          </cell>
          <cell r="H40" t="str">
            <v>0583</v>
          </cell>
          <cell r="I40" t="str">
            <v>CLUB AEROMODELISTE DU MEDOC</v>
          </cell>
          <cell r="J40">
            <v>444.31</v>
          </cell>
          <cell r="K40">
            <v>846.29</v>
          </cell>
          <cell r="L40">
            <v>0</v>
          </cell>
          <cell r="M40">
            <v>0</v>
          </cell>
          <cell r="N40">
            <v>402.82</v>
          </cell>
          <cell r="O40">
            <v>735.04</v>
          </cell>
          <cell r="P40">
            <v>1581.33</v>
          </cell>
        </row>
        <row r="41">
          <cell r="A41">
            <v>52</v>
          </cell>
          <cell r="B41">
            <v>5</v>
          </cell>
          <cell r="C41" t="str">
            <v>Jonathan BOSSION</v>
          </cell>
          <cell r="D41" t="str">
            <v>Senior</v>
          </cell>
          <cell r="E41" t="str">
            <v>FRA</v>
          </cell>
          <cell r="F41">
            <v>9707421</v>
          </cell>
          <cell r="G41" t="str">
            <v>LAMPACA</v>
          </cell>
          <cell r="H41" t="str">
            <v>0842</v>
          </cell>
          <cell r="I41" t="str">
            <v>MODEL AIR CLUB D AIX EN PROVENCE</v>
          </cell>
          <cell r="J41">
            <v>469.11</v>
          </cell>
          <cell r="K41">
            <v>893.53</v>
          </cell>
          <cell r="L41">
            <v>484.88</v>
          </cell>
          <cell r="M41">
            <v>908.09</v>
          </cell>
          <cell r="N41">
            <v>480.82</v>
          </cell>
          <cell r="O41">
            <v>877.37</v>
          </cell>
          <cell r="P41">
            <v>1801.62</v>
          </cell>
          <cell r="Q41">
            <v>900.81</v>
          </cell>
          <cell r="R41">
            <v>463.68</v>
          </cell>
          <cell r="S41">
            <v>776.62</v>
          </cell>
          <cell r="T41">
            <v>523.54999999999995</v>
          </cell>
          <cell r="U41">
            <v>851.76</v>
          </cell>
          <cell r="V41">
            <v>0</v>
          </cell>
          <cell r="W41">
            <v>528.88</v>
          </cell>
          <cell r="X41">
            <v>779.55</v>
          </cell>
          <cell r="Y41">
            <v>617.57000000000005</v>
          </cell>
          <cell r="Z41">
            <v>895.4</v>
          </cell>
          <cell r="AA41">
            <v>1674.95</v>
          </cell>
        </row>
        <row r="42">
          <cell r="A42">
            <v>53</v>
          </cell>
          <cell r="B42">
            <v>4</v>
          </cell>
          <cell r="C42" t="str">
            <v>Antonin PAYSANT-LE ROUX</v>
          </cell>
          <cell r="D42" t="str">
            <v>Junior</v>
          </cell>
          <cell r="E42" t="str">
            <v>FRA</v>
          </cell>
          <cell r="F42">
            <v>1123068</v>
          </cell>
          <cell r="G42" t="str">
            <v>LAMNOR</v>
          </cell>
          <cell r="H42" t="str">
            <v>0967</v>
          </cell>
          <cell r="I42" t="str">
            <v>HAGUE MODEL AIR CLUB</v>
          </cell>
          <cell r="J42">
            <v>485.9</v>
          </cell>
          <cell r="K42">
            <v>925.51</v>
          </cell>
          <cell r="L42">
            <v>502.18</v>
          </cell>
          <cell r="M42">
            <v>940.49</v>
          </cell>
          <cell r="N42">
            <v>503.69</v>
          </cell>
          <cell r="O42">
            <v>919.1</v>
          </cell>
          <cell r="P42">
            <v>1866</v>
          </cell>
          <cell r="Q42">
            <v>933</v>
          </cell>
          <cell r="R42">
            <v>559.38</v>
          </cell>
          <cell r="S42">
            <v>936.91</v>
          </cell>
          <cell r="T42">
            <v>567.97</v>
          </cell>
          <cell r="U42">
            <v>924.03</v>
          </cell>
          <cell r="V42">
            <v>0</v>
          </cell>
          <cell r="W42">
            <v>603.07000000000005</v>
          </cell>
          <cell r="X42">
            <v>888.9</v>
          </cell>
          <cell r="Y42">
            <v>622.03</v>
          </cell>
          <cell r="Z42">
            <v>901.86</v>
          </cell>
          <cell r="AA42">
            <v>1790.76</v>
          </cell>
        </row>
        <row r="43">
          <cell r="A43">
            <v>55</v>
          </cell>
          <cell r="B43">
            <v>2</v>
          </cell>
          <cell r="C43" t="str">
            <v>Stephane CARRIER</v>
          </cell>
          <cell r="D43" t="str">
            <v>Senior</v>
          </cell>
          <cell r="E43" t="str">
            <v>FRA</v>
          </cell>
          <cell r="F43">
            <v>2201048</v>
          </cell>
          <cell r="G43" t="str">
            <v>LAMPACA</v>
          </cell>
          <cell r="H43" t="str">
            <v>0959</v>
          </cell>
          <cell r="I43" t="str">
            <v>CLUB AEROMODELISTE REGION ETANG DE BERRE</v>
          </cell>
          <cell r="J43">
            <v>517.77</v>
          </cell>
          <cell r="K43">
            <v>986.21</v>
          </cell>
          <cell r="L43">
            <v>533.96</v>
          </cell>
          <cell r="M43">
            <v>1000</v>
          </cell>
          <cell r="N43">
            <v>548.03</v>
          </cell>
          <cell r="O43">
            <v>1000</v>
          </cell>
          <cell r="P43">
            <v>2000</v>
          </cell>
          <cell r="Q43">
            <v>1000</v>
          </cell>
          <cell r="R43">
            <v>597.04999999999995</v>
          </cell>
          <cell r="S43">
            <v>1000</v>
          </cell>
          <cell r="T43">
            <v>614.66999999999996</v>
          </cell>
          <cell r="U43">
            <v>1000</v>
          </cell>
          <cell r="V43">
            <v>0</v>
          </cell>
          <cell r="W43">
            <v>678.45</v>
          </cell>
          <cell r="X43">
            <v>1000</v>
          </cell>
          <cell r="Y43">
            <v>631.91</v>
          </cell>
          <cell r="Z43">
            <v>916.19</v>
          </cell>
          <cell r="AA43">
            <v>1916.19</v>
          </cell>
        </row>
        <row r="44">
          <cell r="A44">
            <v>56</v>
          </cell>
          <cell r="C44" t="str">
            <v>Eric SIMON</v>
          </cell>
          <cell r="D44" t="str">
            <v>Senior</v>
          </cell>
          <cell r="E44" t="str">
            <v>FRA</v>
          </cell>
          <cell r="F44">
            <v>406640</v>
          </cell>
          <cell r="G44" t="str">
            <v>LAMOCC</v>
          </cell>
          <cell r="H44" t="str">
            <v>0031</v>
          </cell>
          <cell r="I44" t="str">
            <v>AERO MODELES CLUB PUJAUT</v>
          </cell>
          <cell r="J44">
            <v>444.83</v>
          </cell>
          <cell r="K44">
            <v>847.28</v>
          </cell>
          <cell r="L44">
            <v>0</v>
          </cell>
          <cell r="M44">
            <v>0</v>
          </cell>
          <cell r="N44">
            <v>469.46</v>
          </cell>
          <cell r="O44">
            <v>856.64</v>
          </cell>
          <cell r="P44">
            <v>1703.92</v>
          </cell>
          <cell r="Q44">
            <v>851.96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A45">
            <v>57</v>
          </cell>
          <cell r="B45">
            <v>15</v>
          </cell>
          <cell r="C45" t="str">
            <v>Jean-Pierre ROSSIER</v>
          </cell>
          <cell r="D45" t="str">
            <v>Senior</v>
          </cell>
          <cell r="E45" t="str">
            <v>FRA</v>
          </cell>
          <cell r="F45">
            <v>106532</v>
          </cell>
          <cell r="G45" t="str">
            <v>LAMOCC</v>
          </cell>
          <cell r="H45" t="str">
            <v>0031</v>
          </cell>
          <cell r="I45" t="str">
            <v>AERO MODELES CLUB PUJAUT</v>
          </cell>
          <cell r="J45">
            <v>403.58</v>
          </cell>
          <cell r="K45">
            <v>768.71</v>
          </cell>
          <cell r="L45">
            <v>0</v>
          </cell>
          <cell r="M45">
            <v>0</v>
          </cell>
          <cell r="N45">
            <v>441.5</v>
          </cell>
          <cell r="O45">
            <v>805.62</v>
          </cell>
          <cell r="P45">
            <v>1574.33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78"/>
  <sheetViews>
    <sheetView showGridLines="0" topLeftCell="A33" zoomScale="80" zoomScaleNormal="80" workbookViewId="0">
      <selection activeCell="G22" sqref="G22"/>
    </sheetView>
  </sheetViews>
  <sheetFormatPr baseColWidth="10" defaultColWidth="9.125" defaultRowHeight="15" customHeight="1"/>
  <cols>
    <col min="1" max="1" width="0.75" customWidth="1"/>
    <col min="2" max="2" width="4.375" customWidth="1"/>
    <col min="3" max="3" width="16.5" customWidth="1"/>
    <col min="4" max="4" width="2.625" customWidth="1"/>
    <col min="5" max="5" width="30.375" customWidth="1"/>
    <col min="6" max="6" width="4.875" customWidth="1"/>
    <col min="7" max="7" width="33.125" customWidth="1"/>
    <col min="8" max="8" width="6.75" customWidth="1"/>
    <col min="9" max="9" width="1.5" customWidth="1"/>
    <col min="10" max="13" width="6.75" customWidth="1"/>
    <col min="14" max="14" width="1.75" customWidth="1"/>
    <col min="15" max="15" width="9.25" customWidth="1"/>
    <col min="16" max="18" width="6.75" customWidth="1"/>
    <col min="19" max="38" width="8.125" customWidth="1"/>
  </cols>
  <sheetData>
    <row r="1" spans="1:38" s="107" customFormat="1" ht="23">
      <c r="D1" s="108"/>
      <c r="E1" s="108"/>
      <c r="F1" s="108"/>
      <c r="G1" s="108"/>
      <c r="H1" s="109" t="s">
        <v>76</v>
      </c>
      <c r="I1" s="108"/>
      <c r="J1" s="108"/>
      <c r="K1" s="108"/>
      <c r="L1" s="108"/>
      <c r="M1" s="110"/>
      <c r="O1" s="108"/>
      <c r="P1" s="108"/>
      <c r="Q1" s="108"/>
      <c r="R1" s="108"/>
      <c r="S1" s="108"/>
      <c r="T1" s="108"/>
      <c r="U1" s="108"/>
      <c r="V1" s="108"/>
    </row>
    <row r="2" spans="1:38" s="107" customFormat="1" ht="23">
      <c r="D2" s="108"/>
      <c r="E2" s="108"/>
      <c r="F2" s="108"/>
      <c r="H2" s="109" t="s">
        <v>77</v>
      </c>
      <c r="I2" s="108"/>
      <c r="J2" s="108"/>
      <c r="K2" s="108"/>
      <c r="L2" s="108"/>
      <c r="M2" s="110"/>
      <c r="O2" s="108"/>
      <c r="P2" s="108"/>
      <c r="Q2" s="108"/>
      <c r="R2" s="108"/>
      <c r="S2" s="108"/>
      <c r="T2" s="108"/>
      <c r="U2" s="108"/>
      <c r="V2" s="108"/>
    </row>
    <row r="5" spans="1:38" ht="30" customHeight="1" thickBot="1">
      <c r="A5" s="1"/>
      <c r="B5" s="2" t="s">
        <v>0</v>
      </c>
      <c r="C5" s="3"/>
      <c r="D5" s="3"/>
      <c r="E5" s="4"/>
      <c r="F5" s="5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30" customHeight="1" thickBot="1">
      <c r="A6" s="21"/>
      <c r="B6" s="33" t="s">
        <v>1</v>
      </c>
      <c r="C6" s="34" t="s">
        <v>2</v>
      </c>
      <c r="D6" s="35" t="s">
        <v>3</v>
      </c>
      <c r="E6" s="35" t="s">
        <v>4</v>
      </c>
      <c r="F6" s="35" t="s">
        <v>5</v>
      </c>
      <c r="G6" s="59" t="s">
        <v>6</v>
      </c>
      <c r="H6" s="74" t="s">
        <v>69</v>
      </c>
      <c r="I6" s="24"/>
      <c r="J6" s="51" t="s">
        <v>7</v>
      </c>
      <c r="K6" s="51" t="s">
        <v>8</v>
      </c>
      <c r="L6" s="51" t="s">
        <v>9</v>
      </c>
      <c r="M6" s="75" t="s">
        <v>10</v>
      </c>
      <c r="N6" s="7"/>
      <c r="O6" s="56" t="s">
        <v>71</v>
      </c>
      <c r="P6" s="51" t="s">
        <v>11</v>
      </c>
      <c r="Q6" s="51" t="s">
        <v>12</v>
      </c>
      <c r="R6" s="52" t="s">
        <v>13</v>
      </c>
      <c r="S6" s="8"/>
      <c r="T6" s="8"/>
      <c r="U6" s="8"/>
      <c r="V6" s="7"/>
      <c r="W6" s="9"/>
      <c r="X6" s="9"/>
      <c r="Y6" s="7"/>
      <c r="Z6" s="9"/>
      <c r="AA6" s="9"/>
      <c r="AB6" s="9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5" customHeight="1">
      <c r="A7" s="21"/>
      <c r="B7" s="30">
        <v>1</v>
      </c>
      <c r="C7" s="31" t="s">
        <v>14</v>
      </c>
      <c r="D7" s="32"/>
      <c r="E7" s="31" t="s">
        <v>15</v>
      </c>
      <c r="F7" s="32">
        <v>323</v>
      </c>
      <c r="G7" s="60" t="s">
        <v>16</v>
      </c>
      <c r="H7" s="65">
        <f t="shared" ref="H7:H11" si="0">SUM(O7:R7)-MIN(O7:R7)</f>
        <v>3099.9300000000003</v>
      </c>
      <c r="I7" s="24"/>
      <c r="J7" s="89">
        <v>1058.1400000000001</v>
      </c>
      <c r="K7" s="79">
        <v>1066.92</v>
      </c>
      <c r="L7" s="79">
        <v>1062.08</v>
      </c>
      <c r="M7" s="53">
        <f t="shared" ref="M7:M17" si="1">SUM(J7:L7)-MIN(J7:L7)</f>
        <v>2129</v>
      </c>
      <c r="N7" s="9"/>
      <c r="O7" s="79">
        <v>1024.3399999999999</v>
      </c>
      <c r="P7" s="79">
        <v>1036.8</v>
      </c>
      <c r="Q7" s="79">
        <v>1035.67</v>
      </c>
      <c r="R7" s="92">
        <v>1027.46</v>
      </c>
      <c r="S7" s="10"/>
      <c r="T7" s="9"/>
      <c r="U7" s="9"/>
      <c r="V7" s="9"/>
      <c r="W7" s="9"/>
      <c r="X7" s="9"/>
      <c r="Y7" s="9"/>
      <c r="Z7" s="9"/>
      <c r="AA7" s="9"/>
      <c r="AB7" s="9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15" customHeight="1">
      <c r="A8" s="21"/>
      <c r="B8" s="26">
        <v>2</v>
      </c>
      <c r="C8" s="22" t="s">
        <v>17</v>
      </c>
      <c r="D8" s="23"/>
      <c r="E8" s="22" t="s">
        <v>18</v>
      </c>
      <c r="F8" s="23">
        <v>853</v>
      </c>
      <c r="G8" s="61" t="s">
        <v>19</v>
      </c>
      <c r="H8" s="66">
        <f t="shared" si="0"/>
        <v>2997.49</v>
      </c>
      <c r="I8" s="24"/>
      <c r="J8" s="90">
        <v>1002.35</v>
      </c>
      <c r="K8" s="80">
        <v>1031.79</v>
      </c>
      <c r="L8" s="80">
        <v>1031.0999999999999</v>
      </c>
      <c r="M8" s="54">
        <f t="shared" si="1"/>
        <v>2062.89</v>
      </c>
      <c r="N8" s="9"/>
      <c r="O8" s="80">
        <v>992.53</v>
      </c>
      <c r="P8" s="80">
        <v>1000.49</v>
      </c>
      <c r="Q8" s="80">
        <v>1004.47</v>
      </c>
      <c r="R8" s="93">
        <v>991.42</v>
      </c>
      <c r="S8" s="10"/>
      <c r="T8" s="9"/>
      <c r="U8" s="9"/>
      <c r="V8" s="9"/>
      <c r="W8" s="9"/>
      <c r="X8" s="9"/>
      <c r="Y8" s="11"/>
      <c r="Z8" s="9"/>
      <c r="AA8" s="9"/>
      <c r="AB8" s="9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5" customHeight="1">
      <c r="A9" s="21"/>
      <c r="B9" s="26">
        <v>3</v>
      </c>
      <c r="C9" s="22" t="s">
        <v>20</v>
      </c>
      <c r="D9" s="23"/>
      <c r="E9" s="22" t="s">
        <v>18</v>
      </c>
      <c r="F9" s="23">
        <v>970</v>
      </c>
      <c r="G9" s="61" t="s">
        <v>21</v>
      </c>
      <c r="H9" s="66">
        <f t="shared" si="0"/>
        <v>2927</v>
      </c>
      <c r="I9" s="24"/>
      <c r="J9" s="80">
        <v>1027.6500000000001</v>
      </c>
      <c r="K9" s="90">
        <v>1014.62</v>
      </c>
      <c r="L9" s="80">
        <v>1015.74</v>
      </c>
      <c r="M9" s="54">
        <f t="shared" si="1"/>
        <v>2043.3900000000003</v>
      </c>
      <c r="N9" s="9"/>
      <c r="O9" s="80">
        <v>983.15</v>
      </c>
      <c r="P9" s="80">
        <v>962.72</v>
      </c>
      <c r="Q9" s="90">
        <v>959.88</v>
      </c>
      <c r="R9" s="54">
        <v>981.13</v>
      </c>
      <c r="S9" s="10"/>
      <c r="T9" s="9"/>
      <c r="U9" s="9"/>
      <c r="V9" s="9"/>
      <c r="W9" s="9"/>
      <c r="X9" s="9"/>
      <c r="Y9" s="9"/>
      <c r="Z9" s="9"/>
      <c r="AA9" s="9"/>
      <c r="AB9" s="9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5" customHeight="1">
      <c r="A10" s="21"/>
      <c r="B10" s="26">
        <v>4</v>
      </c>
      <c r="C10" s="22" t="s">
        <v>22</v>
      </c>
      <c r="D10" s="23" t="s">
        <v>23</v>
      </c>
      <c r="E10" s="22" t="s">
        <v>24</v>
      </c>
      <c r="F10" s="23">
        <v>132</v>
      </c>
      <c r="G10" s="61" t="s">
        <v>25</v>
      </c>
      <c r="H10" s="66">
        <f t="shared" si="0"/>
        <v>2833.82</v>
      </c>
      <c r="I10" s="24"/>
      <c r="J10" s="80">
        <v>988.21</v>
      </c>
      <c r="K10" s="90">
        <v>960.02</v>
      </c>
      <c r="L10" s="80">
        <v>984.73</v>
      </c>
      <c r="M10" s="54">
        <f t="shared" si="1"/>
        <v>1972.94</v>
      </c>
      <c r="N10" s="9"/>
      <c r="O10" s="80">
        <v>949.25</v>
      </c>
      <c r="P10" s="80">
        <v>938.01</v>
      </c>
      <c r="Q10" s="90">
        <v>858.18</v>
      </c>
      <c r="R10" s="54">
        <v>946.56</v>
      </c>
      <c r="S10" s="10"/>
      <c r="T10" s="9"/>
      <c r="U10" s="9"/>
      <c r="V10" s="9"/>
      <c r="W10" s="9"/>
      <c r="X10" s="9"/>
      <c r="Y10" s="9"/>
      <c r="Z10" s="9"/>
      <c r="AA10" s="9"/>
      <c r="AB10" s="9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5" customHeight="1" thickBot="1">
      <c r="A11" s="21"/>
      <c r="B11" s="27">
        <v>5</v>
      </c>
      <c r="C11" s="28" t="s">
        <v>26</v>
      </c>
      <c r="D11" s="29" t="s">
        <v>23</v>
      </c>
      <c r="E11" s="28" t="s">
        <v>15</v>
      </c>
      <c r="F11" s="29">
        <v>362</v>
      </c>
      <c r="G11" s="68" t="s">
        <v>27</v>
      </c>
      <c r="H11" s="67">
        <f t="shared" si="0"/>
        <v>2782.7599999999993</v>
      </c>
      <c r="I11" s="24"/>
      <c r="J11" s="81">
        <v>966.69</v>
      </c>
      <c r="K11" s="81">
        <v>981.06</v>
      </c>
      <c r="L11" s="91">
        <v>951.58</v>
      </c>
      <c r="M11" s="55">
        <f t="shared" si="1"/>
        <v>1947.75</v>
      </c>
      <c r="N11" s="9"/>
      <c r="O11" s="81">
        <v>937.13</v>
      </c>
      <c r="P11" s="91">
        <v>885.49</v>
      </c>
      <c r="Q11" s="81">
        <v>918.28</v>
      </c>
      <c r="R11" s="55">
        <v>927.35</v>
      </c>
      <c r="S11" s="10"/>
      <c r="T11" s="9"/>
      <c r="U11" s="9"/>
      <c r="V11" s="9"/>
      <c r="W11" s="9"/>
      <c r="X11" s="9"/>
      <c r="Y11" s="9"/>
      <c r="Z11" s="9"/>
      <c r="AA11" s="9"/>
      <c r="AB11" s="9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" customHeight="1">
      <c r="A12" s="21"/>
      <c r="B12" s="30">
        <v>6</v>
      </c>
      <c r="C12" s="31" t="s">
        <v>28</v>
      </c>
      <c r="D12" s="32" t="s">
        <v>29</v>
      </c>
      <c r="E12" s="31" t="s">
        <v>15</v>
      </c>
      <c r="F12" s="32">
        <v>494</v>
      </c>
      <c r="G12" s="60" t="s">
        <v>30</v>
      </c>
      <c r="H12" s="65">
        <f t="shared" ref="H12:H17" si="2">M12</f>
        <v>1911.81</v>
      </c>
      <c r="I12" s="24"/>
      <c r="J12" s="79">
        <v>957</v>
      </c>
      <c r="K12" s="89">
        <v>936.54</v>
      </c>
      <c r="L12" s="79">
        <v>954.81</v>
      </c>
      <c r="M12" s="53">
        <f t="shared" si="1"/>
        <v>1911.81</v>
      </c>
      <c r="N12" s="9"/>
      <c r="O12" s="12"/>
      <c r="P12" s="9"/>
      <c r="Q12" s="9"/>
      <c r="R12" s="9"/>
      <c r="S12" s="10"/>
      <c r="T12" s="9"/>
      <c r="U12" s="9"/>
      <c r="V12" s="9"/>
      <c r="W12" s="9"/>
      <c r="X12" s="9"/>
      <c r="Y12" s="9"/>
      <c r="Z12" s="9"/>
      <c r="AA12" s="13"/>
      <c r="AB12" s="13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" customHeight="1">
      <c r="A13" s="21"/>
      <c r="B13" s="26">
        <v>7</v>
      </c>
      <c r="C13" s="22" t="s">
        <v>31</v>
      </c>
      <c r="D13" s="23"/>
      <c r="E13" s="22" t="s">
        <v>24</v>
      </c>
      <c r="F13" s="23">
        <v>52</v>
      </c>
      <c r="G13" s="61" t="s">
        <v>24</v>
      </c>
      <c r="H13" s="66">
        <f t="shared" si="2"/>
        <v>1894.9899999999998</v>
      </c>
      <c r="I13" s="24"/>
      <c r="J13" s="80">
        <v>950.63</v>
      </c>
      <c r="K13" s="90">
        <v>943.07</v>
      </c>
      <c r="L13" s="80">
        <v>944.36</v>
      </c>
      <c r="M13" s="54">
        <f t="shared" si="1"/>
        <v>1894.9899999999998</v>
      </c>
      <c r="N13" s="9"/>
      <c r="O13" s="14"/>
      <c r="P13" s="9"/>
      <c r="Q13" s="9"/>
      <c r="R13" s="9"/>
      <c r="S13" s="10"/>
      <c r="T13" s="9"/>
      <c r="U13" s="9"/>
      <c r="V13" s="9"/>
      <c r="W13" s="9"/>
      <c r="X13" s="9"/>
      <c r="Y13" s="9"/>
      <c r="Z13" s="15"/>
      <c r="AA13" s="13"/>
      <c r="AB13" s="13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" customHeight="1">
      <c r="A14" s="21"/>
      <c r="B14" s="26">
        <v>8</v>
      </c>
      <c r="C14" s="22" t="s">
        <v>32</v>
      </c>
      <c r="D14" s="23" t="s">
        <v>23</v>
      </c>
      <c r="E14" s="22" t="s">
        <v>18</v>
      </c>
      <c r="F14" s="23">
        <v>568</v>
      </c>
      <c r="G14" s="61" t="s">
        <v>33</v>
      </c>
      <c r="H14" s="66">
        <f t="shared" si="2"/>
        <v>1893.1799999999998</v>
      </c>
      <c r="I14" s="24"/>
      <c r="J14" s="80">
        <v>947.56</v>
      </c>
      <c r="K14" s="80">
        <v>945.62</v>
      </c>
      <c r="L14" s="90">
        <v>838.34</v>
      </c>
      <c r="M14" s="54">
        <f t="shared" si="1"/>
        <v>1893.1799999999998</v>
      </c>
      <c r="N14" s="9"/>
      <c r="O14" s="12"/>
      <c r="P14" s="9"/>
      <c r="Q14" s="9"/>
      <c r="R14" s="9"/>
      <c r="S14" s="10"/>
      <c r="T14" s="9"/>
      <c r="U14" s="9"/>
      <c r="V14" s="9"/>
      <c r="W14" s="9"/>
      <c r="X14" s="9"/>
      <c r="Y14" s="11"/>
      <c r="Z14" s="15"/>
      <c r="AA14" s="13"/>
      <c r="AB14" s="13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 customHeight="1">
      <c r="A15" s="21"/>
      <c r="B15" s="26">
        <v>9</v>
      </c>
      <c r="C15" s="22" t="s">
        <v>34</v>
      </c>
      <c r="D15" s="23"/>
      <c r="E15" s="22" t="s">
        <v>24</v>
      </c>
      <c r="F15" s="23">
        <v>132</v>
      </c>
      <c r="G15" s="61" t="s">
        <v>25</v>
      </c>
      <c r="H15" s="66">
        <f t="shared" si="2"/>
        <v>1866.4699999999998</v>
      </c>
      <c r="I15" s="25"/>
      <c r="J15" s="80">
        <v>930.61</v>
      </c>
      <c r="K15" s="80">
        <v>935.86</v>
      </c>
      <c r="L15" s="90">
        <v>923.09</v>
      </c>
      <c r="M15" s="54">
        <f t="shared" si="1"/>
        <v>1866.4699999999998</v>
      </c>
      <c r="N15" s="9"/>
      <c r="O15" s="12"/>
      <c r="P15" s="9"/>
      <c r="Q15" s="9"/>
      <c r="R15" s="9"/>
      <c r="S15" s="10"/>
      <c r="T15" s="9"/>
      <c r="U15" s="9"/>
      <c r="V15" s="9"/>
      <c r="W15" s="9"/>
      <c r="X15" s="9"/>
      <c r="Y15" s="9"/>
      <c r="Z15" s="15"/>
      <c r="AA15" s="13"/>
      <c r="AB15" s="13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5" customHeight="1">
      <c r="A16" s="21"/>
      <c r="B16" s="26">
        <v>10</v>
      </c>
      <c r="C16" s="22" t="s">
        <v>35</v>
      </c>
      <c r="D16" s="23"/>
      <c r="E16" s="22" t="s">
        <v>36</v>
      </c>
      <c r="F16" s="23">
        <v>71</v>
      </c>
      <c r="G16" s="61" t="s">
        <v>37</v>
      </c>
      <c r="H16" s="66">
        <f t="shared" si="2"/>
        <v>1784.3200000000002</v>
      </c>
      <c r="I16" s="24"/>
      <c r="J16" s="90">
        <v>802.62</v>
      </c>
      <c r="K16" s="80">
        <v>890.73</v>
      </c>
      <c r="L16" s="80">
        <v>893.59</v>
      </c>
      <c r="M16" s="54">
        <f t="shared" si="1"/>
        <v>1784.3200000000002</v>
      </c>
      <c r="N16" s="9"/>
      <c r="O16" s="12"/>
      <c r="P16" s="9"/>
      <c r="Q16" s="9"/>
      <c r="R16" s="9"/>
      <c r="S16" s="10"/>
      <c r="T16" s="9"/>
      <c r="U16" s="9"/>
      <c r="V16" s="9"/>
      <c r="W16" s="9"/>
      <c r="X16" s="9"/>
      <c r="Y16" s="11"/>
      <c r="Z16" s="15"/>
      <c r="AA16" s="13"/>
      <c r="AB16" s="13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5" customHeight="1" thickBot="1">
      <c r="A17" s="21"/>
      <c r="B17" s="27">
        <v>11</v>
      </c>
      <c r="C17" s="28" t="s">
        <v>38</v>
      </c>
      <c r="D17" s="29"/>
      <c r="E17" s="28" t="s">
        <v>15</v>
      </c>
      <c r="F17" s="29">
        <v>362</v>
      </c>
      <c r="G17" s="68" t="s">
        <v>27</v>
      </c>
      <c r="H17" s="67">
        <f t="shared" si="2"/>
        <v>1745.35</v>
      </c>
      <c r="I17" s="24"/>
      <c r="J17" s="91">
        <v>863.9</v>
      </c>
      <c r="K17" s="81">
        <v>877.05</v>
      </c>
      <c r="L17" s="81">
        <v>868.3</v>
      </c>
      <c r="M17" s="55">
        <f t="shared" si="1"/>
        <v>1745.35</v>
      </c>
      <c r="N17" s="9"/>
      <c r="O17" s="14"/>
      <c r="P17" s="9"/>
      <c r="Q17" s="9"/>
      <c r="R17" s="9"/>
      <c r="S17" s="10"/>
      <c r="T17" s="9"/>
      <c r="U17" s="9"/>
      <c r="V17" s="9"/>
      <c r="W17" s="9"/>
      <c r="X17" s="9"/>
      <c r="Y17" s="11"/>
      <c r="Z17" s="15"/>
      <c r="AA17" s="13"/>
      <c r="AB17" s="13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30" customHeight="1" thickBot="1">
      <c r="A18" s="7"/>
      <c r="B18" s="104" t="s">
        <v>75</v>
      </c>
      <c r="C18" s="49"/>
      <c r="D18" s="49"/>
      <c r="E18" s="49"/>
      <c r="F18" s="49"/>
      <c r="G18" s="49"/>
      <c r="H18" s="50"/>
      <c r="I18" s="7"/>
      <c r="J18" s="7"/>
      <c r="K18" s="7"/>
      <c r="L18" s="7"/>
      <c r="M18" s="7"/>
      <c r="N18" s="7"/>
      <c r="O18" s="1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30" customHeight="1" thickBot="1">
      <c r="A19" s="7"/>
      <c r="B19" s="33" t="s">
        <v>1</v>
      </c>
      <c r="C19" s="34" t="s">
        <v>2</v>
      </c>
      <c r="D19" s="35" t="s">
        <v>3</v>
      </c>
      <c r="E19" s="35" t="s">
        <v>4</v>
      </c>
      <c r="F19" s="35" t="s">
        <v>5</v>
      </c>
      <c r="G19" s="59" t="s">
        <v>6</v>
      </c>
      <c r="H19" s="74" t="s">
        <v>69</v>
      </c>
      <c r="I19" s="49"/>
      <c r="J19" s="51" t="s">
        <v>7</v>
      </c>
      <c r="K19" s="51" t="s">
        <v>8</v>
      </c>
      <c r="L19" s="51" t="s">
        <v>9</v>
      </c>
      <c r="M19" s="52" t="s">
        <v>39</v>
      </c>
      <c r="N19" s="7"/>
      <c r="O19" s="1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5" customHeight="1">
      <c r="A20" s="7"/>
      <c r="B20" s="30">
        <v>1</v>
      </c>
      <c r="C20" s="31" t="s">
        <v>40</v>
      </c>
      <c r="D20" s="32"/>
      <c r="E20" s="31" t="s">
        <v>41</v>
      </c>
      <c r="F20" s="32">
        <v>974</v>
      </c>
      <c r="G20" s="60" t="s">
        <v>42</v>
      </c>
      <c r="H20" s="65">
        <f t="shared" ref="H20:H22" si="3">SUM(J20:M20)-MIN(J20:M20)</f>
        <v>3000</v>
      </c>
      <c r="I20" s="47"/>
      <c r="J20" s="89">
        <v>1000</v>
      </c>
      <c r="K20" s="79">
        <v>1000</v>
      </c>
      <c r="L20" s="79">
        <v>1000</v>
      </c>
      <c r="M20" s="53">
        <v>1000</v>
      </c>
      <c r="N20" s="1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83" customFormat="1" ht="15" customHeight="1">
      <c r="A21" s="49"/>
      <c r="B21" s="26">
        <v>2</v>
      </c>
      <c r="C21" s="22" t="s">
        <v>43</v>
      </c>
      <c r="D21" s="23"/>
      <c r="E21" s="22" t="s">
        <v>18</v>
      </c>
      <c r="F21" s="23">
        <v>853</v>
      </c>
      <c r="G21" s="61" t="s">
        <v>19</v>
      </c>
      <c r="H21" s="66">
        <f t="shared" si="3"/>
        <v>2822.1099999999997</v>
      </c>
      <c r="I21" s="47"/>
      <c r="J21" s="80">
        <v>931.55</v>
      </c>
      <c r="K21" s="80">
        <v>925.06</v>
      </c>
      <c r="L21" s="90">
        <v>892.96</v>
      </c>
      <c r="M21" s="54">
        <v>965.5</v>
      </c>
      <c r="N21" s="82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83" customFormat="1" ht="15" customHeight="1" thickBot="1">
      <c r="A22" s="49"/>
      <c r="B22" s="27" t="s">
        <v>44</v>
      </c>
      <c r="C22" s="28" t="s">
        <v>45</v>
      </c>
      <c r="D22" s="29"/>
      <c r="E22" s="28" t="s">
        <v>18</v>
      </c>
      <c r="F22" s="29">
        <v>727</v>
      </c>
      <c r="G22" s="68" t="s">
        <v>46</v>
      </c>
      <c r="H22" s="67">
        <f t="shared" si="3"/>
        <v>2654.3</v>
      </c>
      <c r="I22" s="47"/>
      <c r="J22" s="91">
        <v>822.74</v>
      </c>
      <c r="K22" s="81">
        <v>870.03</v>
      </c>
      <c r="L22" s="81">
        <v>883.81</v>
      </c>
      <c r="M22" s="55">
        <v>900.46</v>
      </c>
      <c r="N22" s="82"/>
      <c r="O22" s="84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30" customHeight="1" thickBot="1">
      <c r="A23" s="7"/>
      <c r="B23" s="2" t="s">
        <v>70</v>
      </c>
      <c r="C23" s="2"/>
      <c r="D23" s="2"/>
      <c r="E23" s="2"/>
      <c r="F23" s="7"/>
      <c r="G23" s="7"/>
      <c r="H23" s="1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0" customHeight="1" thickBot="1">
      <c r="A24" s="7"/>
      <c r="B24" s="33" t="s">
        <v>1</v>
      </c>
      <c r="C24" s="34" t="s">
        <v>2</v>
      </c>
      <c r="D24" s="35" t="s">
        <v>3</v>
      </c>
      <c r="E24" s="35" t="s">
        <v>4</v>
      </c>
      <c r="F24" s="35" t="s">
        <v>5</v>
      </c>
      <c r="G24" s="59" t="s">
        <v>6</v>
      </c>
      <c r="H24" s="74" t="s">
        <v>69</v>
      </c>
      <c r="I24" s="49"/>
      <c r="J24" s="51" t="s">
        <v>7</v>
      </c>
      <c r="K24" s="51" t="s">
        <v>8</v>
      </c>
      <c r="L24" s="51" t="s">
        <v>9</v>
      </c>
      <c r="M24" s="51" t="s">
        <v>39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5" customHeight="1">
      <c r="A25" s="7"/>
      <c r="B25" s="30">
        <v>1</v>
      </c>
      <c r="C25" s="31" t="s">
        <v>47</v>
      </c>
      <c r="D25" s="32" t="s">
        <v>23</v>
      </c>
      <c r="E25" s="31" t="s">
        <v>36</v>
      </c>
      <c r="F25" s="32">
        <v>107</v>
      </c>
      <c r="G25" s="60" t="s">
        <v>48</v>
      </c>
      <c r="H25" s="65">
        <f t="shared" ref="H25:H30" si="4">SUM(J25:M25)-MIN(J25:M25)</f>
        <v>3000</v>
      </c>
      <c r="I25" s="47"/>
      <c r="J25" s="79">
        <v>1000</v>
      </c>
      <c r="K25" s="89">
        <v>945.85</v>
      </c>
      <c r="L25" s="79">
        <v>1000</v>
      </c>
      <c r="M25" s="79">
        <v>1000</v>
      </c>
      <c r="N25" s="1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5" customHeight="1">
      <c r="A26" s="7"/>
      <c r="B26" s="26">
        <v>2</v>
      </c>
      <c r="C26" s="22" t="s">
        <v>49</v>
      </c>
      <c r="D26" s="23"/>
      <c r="E26" s="22" t="s">
        <v>24</v>
      </c>
      <c r="F26" s="23">
        <v>132</v>
      </c>
      <c r="G26" s="61" t="s">
        <v>25</v>
      </c>
      <c r="H26" s="66">
        <f t="shared" si="4"/>
        <v>2902.24</v>
      </c>
      <c r="I26" s="47"/>
      <c r="J26" s="80">
        <v>973.58</v>
      </c>
      <c r="K26" s="80">
        <v>1000</v>
      </c>
      <c r="L26" s="90">
        <v>855.13</v>
      </c>
      <c r="M26" s="80">
        <v>928.66</v>
      </c>
      <c r="N26" s="1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5" customHeight="1">
      <c r="A27" s="7"/>
      <c r="B27" s="26">
        <v>3</v>
      </c>
      <c r="C27" s="22" t="s">
        <v>50</v>
      </c>
      <c r="D27" s="23" t="s">
        <v>23</v>
      </c>
      <c r="E27" s="22" t="s">
        <v>41</v>
      </c>
      <c r="F27" s="23">
        <v>677</v>
      </c>
      <c r="G27" s="61" t="s">
        <v>51</v>
      </c>
      <c r="H27" s="66">
        <f t="shared" si="4"/>
        <v>2825.4700000000003</v>
      </c>
      <c r="I27" s="47"/>
      <c r="J27" s="80">
        <v>928.9</v>
      </c>
      <c r="K27" s="90">
        <v>922.19</v>
      </c>
      <c r="L27" s="80">
        <v>938.55</v>
      </c>
      <c r="M27" s="80">
        <v>958.02</v>
      </c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15" customHeight="1">
      <c r="A28" s="7"/>
      <c r="B28" s="26">
        <v>4</v>
      </c>
      <c r="C28" s="22" t="s">
        <v>52</v>
      </c>
      <c r="D28" s="23"/>
      <c r="E28" s="22" t="s">
        <v>15</v>
      </c>
      <c r="F28" s="23">
        <v>323</v>
      </c>
      <c r="G28" s="61" t="s">
        <v>16</v>
      </c>
      <c r="H28" s="66">
        <f t="shared" si="4"/>
        <v>2818.63</v>
      </c>
      <c r="I28" s="47"/>
      <c r="J28" s="80">
        <v>954.19</v>
      </c>
      <c r="K28" s="80">
        <v>929.09</v>
      </c>
      <c r="L28" s="80">
        <v>935.35</v>
      </c>
      <c r="M28" s="90">
        <v>926.97</v>
      </c>
      <c r="N28" s="1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5" customHeight="1" thickBot="1">
      <c r="A29" s="7"/>
      <c r="B29" s="27">
        <v>5</v>
      </c>
      <c r="C29" s="28" t="s">
        <v>53</v>
      </c>
      <c r="D29" s="29" t="s">
        <v>23</v>
      </c>
      <c r="E29" s="28" t="s">
        <v>15</v>
      </c>
      <c r="F29" s="29">
        <v>362</v>
      </c>
      <c r="G29" s="68" t="s">
        <v>27</v>
      </c>
      <c r="H29" s="67">
        <f t="shared" si="4"/>
        <v>2793.58</v>
      </c>
      <c r="I29" s="47"/>
      <c r="J29" s="81">
        <v>926.51</v>
      </c>
      <c r="K29" s="81">
        <v>902.22</v>
      </c>
      <c r="L29" s="81">
        <v>964.85</v>
      </c>
      <c r="M29" s="91">
        <v>334.17</v>
      </c>
      <c r="N29" s="10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5" customHeight="1" thickBot="1">
      <c r="A30" s="7"/>
      <c r="B30" s="69">
        <v>6</v>
      </c>
      <c r="C30" s="70" t="s">
        <v>54</v>
      </c>
      <c r="D30" s="71"/>
      <c r="E30" s="70" t="s">
        <v>15</v>
      </c>
      <c r="F30" s="71">
        <v>108</v>
      </c>
      <c r="G30" s="72" t="s">
        <v>55</v>
      </c>
      <c r="H30" s="73">
        <f t="shared" si="4"/>
        <v>1768.1599999999999</v>
      </c>
      <c r="I30" s="47"/>
      <c r="J30" s="94">
        <v>876.52</v>
      </c>
      <c r="K30" s="95">
        <v>780.35</v>
      </c>
      <c r="L30" s="94">
        <v>891.64</v>
      </c>
      <c r="M30" s="48"/>
      <c r="N30" s="1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thickBot="1">
      <c r="A31" s="7"/>
      <c r="B31" s="43" t="s">
        <v>72</v>
      </c>
      <c r="C31" s="7"/>
      <c r="D31" s="7"/>
      <c r="E31" s="7"/>
      <c r="F31" s="7"/>
      <c r="G31" s="7"/>
      <c r="H31" s="18"/>
      <c r="I31" s="7"/>
      <c r="J31" s="7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>
      <c r="A32" s="49"/>
      <c r="B32" s="33" t="s">
        <v>1</v>
      </c>
      <c r="C32" s="34" t="s">
        <v>2</v>
      </c>
      <c r="D32" s="35" t="s">
        <v>3</v>
      </c>
      <c r="E32" s="35" t="s">
        <v>4</v>
      </c>
      <c r="F32" s="35" t="s">
        <v>5</v>
      </c>
      <c r="G32" s="59" t="s">
        <v>6</v>
      </c>
      <c r="H32" s="74" t="s">
        <v>69</v>
      </c>
      <c r="I32" s="49"/>
      <c r="J32" s="51" t="s">
        <v>7</v>
      </c>
      <c r="K32" s="51" t="s">
        <v>8</v>
      </c>
      <c r="L32" s="51" t="s">
        <v>9</v>
      </c>
      <c r="M32" s="52" t="s">
        <v>39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5" customHeight="1">
      <c r="A33" s="49"/>
      <c r="B33" s="30">
        <v>1</v>
      </c>
      <c r="C33" s="31" t="s">
        <v>56</v>
      </c>
      <c r="D33" s="32" t="s">
        <v>23</v>
      </c>
      <c r="E33" s="31" t="s">
        <v>57</v>
      </c>
      <c r="F33" s="32">
        <v>239</v>
      </c>
      <c r="G33" s="60" t="s">
        <v>58</v>
      </c>
      <c r="H33" s="62">
        <f t="shared" ref="H33:H42" si="5">SUM(J33:M33)-MIN(J33:M33)</f>
        <v>2988.44</v>
      </c>
      <c r="I33" s="49"/>
      <c r="J33" s="96">
        <v>1000</v>
      </c>
      <c r="K33" s="96">
        <v>988.44</v>
      </c>
      <c r="L33" s="96">
        <v>1000</v>
      </c>
      <c r="M33" s="92">
        <v>965.84</v>
      </c>
      <c r="N33" s="1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5" customHeight="1">
      <c r="A34" s="49"/>
      <c r="B34" s="26">
        <v>2</v>
      </c>
      <c r="C34" s="22" t="s">
        <v>59</v>
      </c>
      <c r="D34" s="23"/>
      <c r="E34" s="22" t="s">
        <v>18</v>
      </c>
      <c r="F34" s="23">
        <v>853</v>
      </c>
      <c r="G34" s="61" t="s">
        <v>19</v>
      </c>
      <c r="H34" s="63">
        <f t="shared" si="5"/>
        <v>2969.69</v>
      </c>
      <c r="I34" s="49"/>
      <c r="J34" s="90">
        <v>823.4</v>
      </c>
      <c r="K34" s="80">
        <v>1000</v>
      </c>
      <c r="L34" s="80">
        <v>984.49</v>
      </c>
      <c r="M34" s="54">
        <v>985.2</v>
      </c>
      <c r="N34" s="1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" customHeight="1">
      <c r="A35" s="49"/>
      <c r="B35" s="26">
        <v>3</v>
      </c>
      <c r="C35" s="22" t="s">
        <v>60</v>
      </c>
      <c r="D35" s="23"/>
      <c r="E35" s="22" t="s">
        <v>41</v>
      </c>
      <c r="F35" s="23">
        <v>963</v>
      </c>
      <c r="G35" s="61" t="s">
        <v>61</v>
      </c>
      <c r="H35" s="63">
        <f t="shared" si="5"/>
        <v>2955.56</v>
      </c>
      <c r="I35" s="49"/>
      <c r="J35" s="80">
        <v>955.56</v>
      </c>
      <c r="K35" s="90">
        <v>891.33</v>
      </c>
      <c r="L35" s="80">
        <v>1000</v>
      </c>
      <c r="M35" s="54">
        <v>1000</v>
      </c>
      <c r="N35" s="1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15" customHeight="1">
      <c r="A36" s="49"/>
      <c r="B36" s="26">
        <v>4</v>
      </c>
      <c r="C36" s="22" t="s">
        <v>62</v>
      </c>
      <c r="D36" s="23" t="s">
        <v>29</v>
      </c>
      <c r="E36" s="22" t="s">
        <v>15</v>
      </c>
      <c r="F36" s="23">
        <v>108</v>
      </c>
      <c r="G36" s="61" t="s">
        <v>55</v>
      </c>
      <c r="H36" s="63">
        <f t="shared" si="5"/>
        <v>2750.54</v>
      </c>
      <c r="I36" s="49"/>
      <c r="J36" s="80">
        <v>914.62</v>
      </c>
      <c r="K36" s="80">
        <v>917.92</v>
      </c>
      <c r="L36" s="90">
        <v>899.77</v>
      </c>
      <c r="M36" s="54">
        <v>918</v>
      </c>
      <c r="N36" s="1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5" customHeight="1" thickBot="1">
      <c r="A37" s="49"/>
      <c r="B37" s="27">
        <v>5</v>
      </c>
      <c r="C37" s="28" t="s">
        <v>63</v>
      </c>
      <c r="D37" s="29"/>
      <c r="E37" s="28" t="s">
        <v>41</v>
      </c>
      <c r="F37" s="29">
        <v>677</v>
      </c>
      <c r="G37" s="68" t="s">
        <v>51</v>
      </c>
      <c r="H37" s="64">
        <f t="shared" si="5"/>
        <v>2681.83</v>
      </c>
      <c r="I37" s="49"/>
      <c r="J37" s="91">
        <v>728.66</v>
      </c>
      <c r="K37" s="81">
        <v>862.43</v>
      </c>
      <c r="L37" s="81">
        <v>935.57</v>
      </c>
      <c r="M37" s="55">
        <v>883.83</v>
      </c>
      <c r="N37" s="1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5" customHeight="1">
      <c r="A38" s="49"/>
      <c r="B38" s="30">
        <v>6</v>
      </c>
      <c r="C38" s="31" t="s">
        <v>64</v>
      </c>
      <c r="D38" s="32"/>
      <c r="E38" s="31" t="s">
        <v>41</v>
      </c>
      <c r="F38" s="32">
        <v>963</v>
      </c>
      <c r="G38" s="60" t="s">
        <v>61</v>
      </c>
      <c r="H38" s="62">
        <f t="shared" si="5"/>
        <v>1685.3600000000001</v>
      </c>
      <c r="I38" s="49"/>
      <c r="J38" s="79">
        <v>782.46</v>
      </c>
      <c r="K38" s="79">
        <v>902.9</v>
      </c>
      <c r="L38" s="89">
        <v>775.66</v>
      </c>
      <c r="M38" s="48"/>
      <c r="N38" s="1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5" customHeight="1">
      <c r="A39" s="49"/>
      <c r="B39" s="26">
        <v>7</v>
      </c>
      <c r="C39" s="22" t="s">
        <v>65</v>
      </c>
      <c r="D39" s="23" t="s">
        <v>29</v>
      </c>
      <c r="E39" s="22" t="s">
        <v>41</v>
      </c>
      <c r="F39" s="23">
        <v>677</v>
      </c>
      <c r="G39" s="61" t="s">
        <v>51</v>
      </c>
      <c r="H39" s="63">
        <f t="shared" si="5"/>
        <v>1642.85</v>
      </c>
      <c r="I39" s="49"/>
      <c r="J39" s="80">
        <v>840.94</v>
      </c>
      <c r="K39" s="90">
        <v>775.73</v>
      </c>
      <c r="L39" s="80">
        <v>801.91</v>
      </c>
      <c r="M39" s="48"/>
      <c r="N39" s="1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5" customHeight="1">
      <c r="A40" s="49"/>
      <c r="B40" s="26">
        <v>8</v>
      </c>
      <c r="C40" s="22" t="s">
        <v>66</v>
      </c>
      <c r="D40" s="23"/>
      <c r="E40" s="22" t="s">
        <v>41</v>
      </c>
      <c r="F40" s="23">
        <v>677</v>
      </c>
      <c r="G40" s="61" t="s">
        <v>51</v>
      </c>
      <c r="H40" s="63">
        <f t="shared" si="5"/>
        <v>1501.5100000000002</v>
      </c>
      <c r="I40" s="49"/>
      <c r="J40" s="80">
        <v>808.19</v>
      </c>
      <c r="K40" s="90">
        <v>557.23</v>
      </c>
      <c r="L40" s="80">
        <v>693.32</v>
      </c>
      <c r="M40" s="48"/>
      <c r="N40" s="1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5" customHeight="1">
      <c r="A41" s="49"/>
      <c r="B41" s="26">
        <v>9</v>
      </c>
      <c r="C41" s="22" t="s">
        <v>67</v>
      </c>
      <c r="D41" s="23"/>
      <c r="E41" s="22" t="s">
        <v>41</v>
      </c>
      <c r="F41" s="23">
        <v>677</v>
      </c>
      <c r="G41" s="61" t="s">
        <v>51</v>
      </c>
      <c r="H41" s="63">
        <f t="shared" si="5"/>
        <v>1455.5799999999997</v>
      </c>
      <c r="I41" s="49"/>
      <c r="J41" s="90">
        <v>669.01</v>
      </c>
      <c r="K41" s="80">
        <v>675.15</v>
      </c>
      <c r="L41" s="80">
        <v>780.43</v>
      </c>
      <c r="M41" s="48"/>
      <c r="N41" s="1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5" customHeight="1" thickBot="1">
      <c r="A42" s="49"/>
      <c r="B42" s="27">
        <v>10</v>
      </c>
      <c r="C42" s="28" t="s">
        <v>68</v>
      </c>
      <c r="D42" s="29"/>
      <c r="E42" s="28" t="s">
        <v>15</v>
      </c>
      <c r="F42" s="29">
        <v>108</v>
      </c>
      <c r="G42" s="68" t="s">
        <v>55</v>
      </c>
      <c r="H42" s="64">
        <f t="shared" si="5"/>
        <v>1273.79</v>
      </c>
      <c r="I42" s="49"/>
      <c r="J42" s="91">
        <v>349.71</v>
      </c>
      <c r="K42" s="81">
        <v>650.87</v>
      </c>
      <c r="L42" s="81">
        <v>622.91999999999996</v>
      </c>
      <c r="M42" s="48"/>
      <c r="N42" s="1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>
      <c r="A43" s="7"/>
      <c r="B43" s="43" t="s">
        <v>73</v>
      </c>
      <c r="C43" s="7"/>
      <c r="D43" s="7"/>
      <c r="E43" s="7"/>
      <c r="F43" s="7"/>
      <c r="G43" s="7"/>
      <c r="H43" s="1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thickBot="1">
      <c r="A44" s="7"/>
      <c r="B44" s="33" t="s">
        <v>1</v>
      </c>
      <c r="C44" s="34" t="s">
        <v>2</v>
      </c>
      <c r="D44" s="35" t="s">
        <v>3</v>
      </c>
      <c r="E44" s="35" t="s">
        <v>4</v>
      </c>
      <c r="F44" s="35" t="s">
        <v>5</v>
      </c>
      <c r="G44" s="36" t="s">
        <v>6</v>
      </c>
      <c r="H44" s="58" t="s">
        <v>69</v>
      </c>
      <c r="I44" s="57"/>
      <c r="J44" s="37" t="s">
        <v>7</v>
      </c>
      <c r="K44" s="38" t="s">
        <v>8</v>
      </c>
      <c r="L44" s="39" t="s">
        <v>9</v>
      </c>
      <c r="M44" s="51" t="s">
        <v>39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5" customHeight="1">
      <c r="A45" s="7"/>
      <c r="B45" s="30">
        <v>1</v>
      </c>
      <c r="C45" s="31" t="s">
        <v>14</v>
      </c>
      <c r="D45" s="32"/>
      <c r="E45" s="31" t="s">
        <v>15</v>
      </c>
      <c r="F45" s="32">
        <v>323</v>
      </c>
      <c r="G45" s="31" t="s">
        <v>16</v>
      </c>
      <c r="H45" s="76">
        <f t="shared" ref="H45:H54" si="6">SUM(J45:M45)-MIN(J45:M45)</f>
        <v>3229.29</v>
      </c>
      <c r="I45" s="45"/>
      <c r="J45" s="97">
        <v>1102.55</v>
      </c>
      <c r="K45" s="88">
        <v>1083.33</v>
      </c>
      <c r="L45" s="40">
        <v>1043.4100000000001</v>
      </c>
      <c r="M45" s="89">
        <v>1029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5" customHeight="1">
      <c r="A46" s="7"/>
      <c r="B46" s="26">
        <v>2</v>
      </c>
      <c r="C46" s="22" t="s">
        <v>17</v>
      </c>
      <c r="D46" s="23"/>
      <c r="E46" s="22" t="s">
        <v>18</v>
      </c>
      <c r="F46" s="23">
        <v>853</v>
      </c>
      <c r="G46" s="22" t="s">
        <v>19</v>
      </c>
      <c r="H46" s="77">
        <f t="shared" si="6"/>
        <v>3204.5599999999995</v>
      </c>
      <c r="I46" s="21"/>
      <c r="J46" s="86">
        <v>1077.58</v>
      </c>
      <c r="K46" s="85">
        <v>1056.7</v>
      </c>
      <c r="L46" s="41">
        <v>1070.28</v>
      </c>
      <c r="M46" s="90">
        <v>1008.66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5" customHeight="1">
      <c r="A47" s="7"/>
      <c r="B47" s="26">
        <v>3</v>
      </c>
      <c r="C47" s="22" t="s">
        <v>22</v>
      </c>
      <c r="D47" s="23" t="s">
        <v>23</v>
      </c>
      <c r="E47" s="22" t="s">
        <v>24</v>
      </c>
      <c r="F47" s="23">
        <v>132</v>
      </c>
      <c r="G47" s="22" t="s">
        <v>25</v>
      </c>
      <c r="H47" s="77">
        <f t="shared" si="6"/>
        <v>2988.04</v>
      </c>
      <c r="I47" s="21"/>
      <c r="J47" s="86">
        <v>1018.72</v>
      </c>
      <c r="K47" s="85">
        <v>989.76</v>
      </c>
      <c r="L47" s="41">
        <v>979.56</v>
      </c>
      <c r="M47" s="90">
        <v>918.97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5" customHeight="1">
      <c r="A48" s="7"/>
      <c r="B48" s="26">
        <v>4</v>
      </c>
      <c r="C48" s="22" t="s">
        <v>20</v>
      </c>
      <c r="D48" s="23"/>
      <c r="E48" s="22" t="s">
        <v>18</v>
      </c>
      <c r="F48" s="23">
        <v>970</v>
      </c>
      <c r="G48" s="22" t="s">
        <v>21</v>
      </c>
      <c r="H48" s="77">
        <f t="shared" si="6"/>
        <v>2947.54</v>
      </c>
      <c r="I48" s="21"/>
      <c r="J48" s="105">
        <v>241.86</v>
      </c>
      <c r="K48" s="85">
        <v>982.64</v>
      </c>
      <c r="L48" s="41">
        <v>1002.55</v>
      </c>
      <c r="M48" s="106">
        <v>962.35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5" customHeight="1" thickBot="1">
      <c r="A49" s="7"/>
      <c r="B49" s="27">
        <v>5</v>
      </c>
      <c r="C49" s="28" t="s">
        <v>31</v>
      </c>
      <c r="D49" s="29"/>
      <c r="E49" s="28" t="s">
        <v>24</v>
      </c>
      <c r="F49" s="29">
        <v>52</v>
      </c>
      <c r="G49" s="28" t="s">
        <v>24</v>
      </c>
      <c r="H49" s="78">
        <f t="shared" si="6"/>
        <v>2670</v>
      </c>
      <c r="I49" s="21"/>
      <c r="J49" s="98">
        <v>924.87</v>
      </c>
      <c r="K49" s="87">
        <v>850.05</v>
      </c>
      <c r="L49" s="42">
        <v>895.08</v>
      </c>
      <c r="M49" s="91">
        <v>591.12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5" customHeight="1">
      <c r="A50" s="7"/>
      <c r="B50" s="30">
        <v>6</v>
      </c>
      <c r="C50" s="31" t="s">
        <v>28</v>
      </c>
      <c r="D50" s="32" t="s">
        <v>29</v>
      </c>
      <c r="E50" s="31" t="s">
        <v>15</v>
      </c>
      <c r="F50" s="32">
        <v>494</v>
      </c>
      <c r="G50" s="31" t="s">
        <v>30</v>
      </c>
      <c r="H50" s="76">
        <f t="shared" si="6"/>
        <v>1791.81</v>
      </c>
      <c r="I50" s="21"/>
      <c r="J50" s="99">
        <v>811.06</v>
      </c>
      <c r="K50" s="88">
        <v>887.59</v>
      </c>
      <c r="L50" s="40">
        <v>904.22</v>
      </c>
      <c r="M50" s="4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5" customHeight="1">
      <c r="A51" s="7"/>
      <c r="B51" s="26">
        <v>7</v>
      </c>
      <c r="C51" s="22" t="s">
        <v>26</v>
      </c>
      <c r="D51" s="23" t="s">
        <v>23</v>
      </c>
      <c r="E51" s="22" t="s">
        <v>15</v>
      </c>
      <c r="F51" s="23">
        <v>362</v>
      </c>
      <c r="G51" s="22" t="s">
        <v>27</v>
      </c>
      <c r="H51" s="77">
        <f t="shared" si="6"/>
        <v>1701.38</v>
      </c>
      <c r="I51" s="21"/>
      <c r="J51" s="100">
        <v>255.04</v>
      </c>
      <c r="K51" s="85">
        <v>838.79</v>
      </c>
      <c r="L51" s="41">
        <v>862.59</v>
      </c>
      <c r="M51" s="4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5" customHeight="1">
      <c r="A52" s="7"/>
      <c r="B52" s="26">
        <v>8</v>
      </c>
      <c r="C52" s="22" t="s">
        <v>38</v>
      </c>
      <c r="D52" s="23"/>
      <c r="E52" s="22" t="s">
        <v>15</v>
      </c>
      <c r="F52" s="23">
        <v>362</v>
      </c>
      <c r="G52" s="22" t="s">
        <v>27</v>
      </c>
      <c r="H52" s="77">
        <f t="shared" si="6"/>
        <v>1700.6799999999998</v>
      </c>
      <c r="I52" s="21"/>
      <c r="J52" s="86">
        <v>876.3</v>
      </c>
      <c r="K52" s="101">
        <v>797.52</v>
      </c>
      <c r="L52" s="41">
        <v>824.38</v>
      </c>
      <c r="M52" s="4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5" customHeight="1">
      <c r="A53" s="7"/>
      <c r="B53" s="26">
        <v>9</v>
      </c>
      <c r="C53" s="22" t="s">
        <v>32</v>
      </c>
      <c r="D53" s="23" t="s">
        <v>23</v>
      </c>
      <c r="E53" s="22" t="s">
        <v>18</v>
      </c>
      <c r="F53" s="23">
        <v>568</v>
      </c>
      <c r="G53" s="22" t="s">
        <v>33</v>
      </c>
      <c r="H53" s="77">
        <f t="shared" si="6"/>
        <v>1483.4</v>
      </c>
      <c r="I53" s="21"/>
      <c r="J53" s="100">
        <v>714.61</v>
      </c>
      <c r="K53" s="85">
        <v>714.84</v>
      </c>
      <c r="L53" s="41">
        <v>768.56</v>
      </c>
      <c r="M53" s="4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5" customHeight="1" thickBot="1">
      <c r="A54" s="7"/>
      <c r="B54" s="27">
        <v>10</v>
      </c>
      <c r="C54" s="28" t="s">
        <v>50</v>
      </c>
      <c r="D54" s="29" t="s">
        <v>23</v>
      </c>
      <c r="E54" s="28" t="s">
        <v>41</v>
      </c>
      <c r="F54" s="29">
        <v>677</v>
      </c>
      <c r="G54" s="28" t="s">
        <v>51</v>
      </c>
      <c r="H54" s="78">
        <f t="shared" si="6"/>
        <v>1433.38</v>
      </c>
      <c r="I54" s="21"/>
      <c r="J54" s="102">
        <v>0</v>
      </c>
      <c r="K54" s="87">
        <v>728.04</v>
      </c>
      <c r="L54" s="42">
        <v>705.34</v>
      </c>
      <c r="M54" s="4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thickBot="1">
      <c r="A55" s="7"/>
      <c r="B55" s="43" t="s">
        <v>74</v>
      </c>
      <c r="C55" s="7"/>
      <c r="D55" s="7"/>
      <c r="E55" s="7"/>
      <c r="F55" s="7"/>
      <c r="G55" s="7"/>
      <c r="H55" s="1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thickBot="1">
      <c r="A56" s="7"/>
      <c r="B56" s="33" t="s">
        <v>1</v>
      </c>
      <c r="C56" s="34" t="s">
        <v>2</v>
      </c>
      <c r="D56" s="35" t="s">
        <v>3</v>
      </c>
      <c r="E56" s="35" t="s">
        <v>4</v>
      </c>
      <c r="F56" s="35" t="s">
        <v>5</v>
      </c>
      <c r="G56" s="36" t="s">
        <v>6</v>
      </c>
      <c r="H56" s="58" t="s">
        <v>69</v>
      </c>
      <c r="I56" s="57"/>
      <c r="J56" s="37" t="s">
        <v>7</v>
      </c>
      <c r="K56" s="38" t="s">
        <v>8</v>
      </c>
      <c r="L56" s="39" t="s">
        <v>9</v>
      </c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5" customHeight="1">
      <c r="A57" s="7"/>
      <c r="B57" s="30">
        <v>1</v>
      </c>
      <c r="C57" s="31" t="s">
        <v>22</v>
      </c>
      <c r="D57" s="32" t="s">
        <v>23</v>
      </c>
      <c r="E57" s="31" t="s">
        <v>24</v>
      </c>
      <c r="F57" s="32">
        <v>132</v>
      </c>
      <c r="G57" s="31" t="s">
        <v>25</v>
      </c>
      <c r="H57" s="76">
        <f t="shared" ref="H57:H61" si="7">SUM(J57:M57)-MIN(J57:M57)</f>
        <v>2008.48</v>
      </c>
      <c r="I57" s="21"/>
      <c r="J57" s="97">
        <v>1018.72</v>
      </c>
      <c r="K57" s="88">
        <v>989.76</v>
      </c>
      <c r="L57" s="103">
        <v>979.56</v>
      </c>
      <c r="M57" s="2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5" customHeight="1">
      <c r="A58" s="7"/>
      <c r="B58" s="26">
        <v>2</v>
      </c>
      <c r="C58" s="22" t="s">
        <v>28</v>
      </c>
      <c r="D58" s="23" t="s">
        <v>29</v>
      </c>
      <c r="E58" s="22" t="s">
        <v>15</v>
      </c>
      <c r="F58" s="23">
        <v>494</v>
      </c>
      <c r="G58" s="22" t="s">
        <v>30</v>
      </c>
      <c r="H58" s="77">
        <f t="shared" si="7"/>
        <v>1791.81</v>
      </c>
      <c r="I58" s="21"/>
      <c r="J58" s="100">
        <v>811.06</v>
      </c>
      <c r="K58" s="85">
        <v>887.59</v>
      </c>
      <c r="L58" s="41">
        <v>904.22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customHeight="1">
      <c r="A59" s="7"/>
      <c r="B59" s="26">
        <v>3</v>
      </c>
      <c r="C59" s="22" t="s">
        <v>26</v>
      </c>
      <c r="D59" s="23" t="s">
        <v>23</v>
      </c>
      <c r="E59" s="22" t="s">
        <v>15</v>
      </c>
      <c r="F59" s="23">
        <v>362</v>
      </c>
      <c r="G59" s="22" t="s">
        <v>27</v>
      </c>
      <c r="H59" s="77">
        <f t="shared" si="7"/>
        <v>1701.38</v>
      </c>
      <c r="I59" s="21"/>
      <c r="J59" s="100">
        <v>255.04</v>
      </c>
      <c r="K59" s="85">
        <v>838.79</v>
      </c>
      <c r="L59" s="41">
        <v>862.59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" customHeight="1">
      <c r="A60" s="7"/>
      <c r="B60" s="26">
        <v>4</v>
      </c>
      <c r="C60" s="22" t="s">
        <v>32</v>
      </c>
      <c r="D60" s="23" t="s">
        <v>23</v>
      </c>
      <c r="E60" s="22" t="s">
        <v>18</v>
      </c>
      <c r="F60" s="23">
        <v>568</v>
      </c>
      <c r="G60" s="22" t="s">
        <v>33</v>
      </c>
      <c r="H60" s="77">
        <f t="shared" si="7"/>
        <v>1483.4</v>
      </c>
      <c r="I60" s="21"/>
      <c r="J60" s="86">
        <v>714.61</v>
      </c>
      <c r="K60" s="101">
        <v>714.84</v>
      </c>
      <c r="L60" s="41">
        <v>768.56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" customHeight="1" thickBot="1">
      <c r="A61" s="7"/>
      <c r="B61" s="27">
        <v>5</v>
      </c>
      <c r="C61" s="28" t="s">
        <v>50</v>
      </c>
      <c r="D61" s="29" t="s">
        <v>23</v>
      </c>
      <c r="E61" s="28" t="s">
        <v>41</v>
      </c>
      <c r="F61" s="29">
        <v>677</v>
      </c>
      <c r="G61" s="28" t="s">
        <v>51</v>
      </c>
      <c r="H61" s="78">
        <f t="shared" si="7"/>
        <v>1433.38</v>
      </c>
      <c r="I61" s="21"/>
      <c r="J61" s="102">
        <v>0</v>
      </c>
      <c r="K61" s="87">
        <v>728.04</v>
      </c>
      <c r="L61" s="42">
        <v>705.34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</row>
    <row r="271" spans="1:38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</row>
    <row r="279" spans="1:38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</row>
    <row r="280" spans="1:38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</row>
    <row r="284" spans="1:38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</row>
    <row r="285" spans="1:38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</row>
    <row r="286" spans="1:38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</row>
    <row r="288" spans="1:3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</row>
    <row r="293" spans="1:38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</row>
    <row r="295" spans="1:38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</row>
    <row r="298" spans="1:3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</row>
    <row r="299" spans="1:38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</row>
    <row r="306" spans="1:38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</row>
    <row r="308" spans="1:3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</row>
    <row r="312" spans="1:38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</row>
    <row r="313" spans="1:38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</row>
    <row r="314" spans="1:38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</row>
    <row r="315" spans="1:38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</row>
    <row r="317" spans="1:38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</row>
    <row r="318" spans="1:3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</row>
    <row r="319" spans="1:38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</row>
    <row r="320" spans="1:38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</row>
    <row r="321" spans="1:38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</row>
    <row r="323" spans="1:38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8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</row>
    <row r="325" spans="1:38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</row>
    <row r="326" spans="1:38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</row>
    <row r="327" spans="1:38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</row>
    <row r="328" spans="1:3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</row>
    <row r="329" spans="1:38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</row>
    <row r="330" spans="1:38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</row>
    <row r="331" spans="1:38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</row>
    <row r="332" spans="1:38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</row>
    <row r="333" spans="1:38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</row>
    <row r="334" spans="1:38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</row>
    <row r="335" spans="1:38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</row>
    <row r="336" spans="1:38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</row>
    <row r="337" spans="1:38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</row>
    <row r="338" spans="1: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</row>
    <row r="339" spans="1:38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</row>
    <row r="340" spans="1:38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</row>
    <row r="341" spans="1:38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</row>
    <row r="342" spans="1:38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</row>
    <row r="343" spans="1:38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</row>
    <row r="344" spans="1:38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</row>
    <row r="345" spans="1:38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</row>
    <row r="346" spans="1:38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</row>
    <row r="347" spans="1:38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</row>
    <row r="348" spans="1:3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</row>
    <row r="349" spans="1:38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</row>
    <row r="350" spans="1:38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</row>
    <row r="351" spans="1:38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</row>
    <row r="352" spans="1:38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</row>
    <row r="353" spans="1:38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</row>
    <row r="354" spans="1:38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</row>
    <row r="355" spans="1:38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</row>
    <row r="356" spans="1:38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</row>
    <row r="357" spans="1:38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</row>
    <row r="358" spans="1:3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</row>
    <row r="359" spans="1:38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</row>
    <row r="360" spans="1:38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</row>
    <row r="361" spans="1:38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</row>
    <row r="362" spans="1:38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</row>
    <row r="363" spans="1:38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</row>
    <row r="364" spans="1:38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</row>
    <row r="365" spans="1:38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</row>
    <row r="366" spans="1:38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</row>
    <row r="367" spans="1:38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</row>
    <row r="369" spans="1:38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</row>
    <row r="370" spans="1:38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</row>
    <row r="371" spans="1:38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1:38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</row>
    <row r="373" spans="1:38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</row>
    <row r="374" spans="1:38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</row>
    <row r="375" spans="1:38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</row>
    <row r="376" spans="1:38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</row>
    <row r="377" spans="1:38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</row>
    <row r="378" spans="1:3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</row>
    <row r="379" spans="1:38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</row>
    <row r="380" spans="1:38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</row>
    <row r="381" spans="1:38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</row>
    <row r="382" spans="1:38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</row>
    <row r="383" spans="1:38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</row>
    <row r="384" spans="1:38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</row>
    <row r="385" spans="1:38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</row>
    <row r="386" spans="1:38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</row>
    <row r="387" spans="1:38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</row>
    <row r="388" spans="1:3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</row>
    <row r="389" spans="1:38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</row>
    <row r="390" spans="1:38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1:38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</row>
    <row r="392" spans="1:38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1:38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</row>
    <row r="394" spans="1:38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</row>
    <row r="395" spans="1:38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</row>
    <row r="396" spans="1:38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</row>
    <row r="397" spans="1:38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</row>
    <row r="398" spans="1:3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</row>
    <row r="399" spans="1:38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</row>
    <row r="400" spans="1:38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</row>
    <row r="401" spans="1:38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</row>
    <row r="402" spans="1:38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1:38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</row>
    <row r="404" spans="1:38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</row>
    <row r="405" spans="1:38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</row>
    <row r="406" spans="1:38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</row>
    <row r="407" spans="1:38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1:3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</row>
    <row r="409" spans="1:38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</row>
    <row r="410" spans="1:38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</row>
    <row r="411" spans="1:38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1:38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1:38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1:38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</row>
    <row r="415" spans="1:38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1:38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</row>
    <row r="417" spans="1:38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1:3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1:38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</row>
    <row r="420" spans="1:38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1:38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1:38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1:38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</row>
    <row r="424" spans="1:38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</row>
    <row r="425" spans="1:38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</row>
    <row r="426" spans="1:38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</row>
    <row r="427" spans="1:38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1:3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1:38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</row>
    <row r="430" spans="1:38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</row>
    <row r="431" spans="1:38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1:38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1:38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1:38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1:38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1:38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8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1: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</row>
    <row r="439" spans="1:38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</row>
    <row r="440" spans="1:38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1:38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</row>
    <row r="442" spans="1:38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1:38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1:38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8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</row>
    <row r="446" spans="1:38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1:38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1:3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</row>
    <row r="449" spans="1:38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1:38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1:38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</row>
    <row r="453" spans="1:38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</row>
    <row r="454" spans="1:38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1:38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1:38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1:38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</row>
    <row r="458" spans="1:3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1:38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1:38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1:38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1:38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1:38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1:38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1:38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</row>
    <row r="466" spans="1:38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</row>
    <row r="467" spans="1:38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1:3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</row>
    <row r="469" spans="1:38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</row>
    <row r="470" spans="1:38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</row>
    <row r="471" spans="1:38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</row>
    <row r="472" spans="1:38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</row>
    <row r="473" spans="1:38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</row>
    <row r="474" spans="1:38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</row>
    <row r="475" spans="1:38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1:38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</row>
    <row r="477" spans="1:38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</row>
    <row r="478" spans="1:3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</row>
    <row r="479" spans="1:38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</row>
    <row r="480" spans="1:38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</row>
    <row r="481" spans="1:38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</row>
    <row r="482" spans="1:38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</row>
    <row r="483" spans="1:38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</row>
    <row r="484" spans="1:38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</row>
    <row r="485" spans="1:38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</row>
    <row r="486" spans="1:38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</row>
    <row r="487" spans="1:38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</row>
    <row r="488" spans="1:3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</row>
    <row r="489" spans="1:38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</row>
    <row r="490" spans="1:38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</row>
    <row r="491" spans="1:38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1:38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1:38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</row>
    <row r="494" spans="1:38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</row>
    <row r="495" spans="1:38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38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</row>
    <row r="497" spans="1:38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</row>
    <row r="498" spans="1:3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</row>
    <row r="499" spans="1:38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</row>
    <row r="500" spans="1:38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1:38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</row>
    <row r="502" spans="1:38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</row>
    <row r="503" spans="1:38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</row>
    <row r="504" spans="1:38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</row>
    <row r="505" spans="1:38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</row>
    <row r="506" spans="1:38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</row>
    <row r="507" spans="1:38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</row>
    <row r="508" spans="1:3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1:38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</row>
    <row r="510" spans="1:38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</row>
    <row r="511" spans="1:38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</row>
    <row r="512" spans="1:38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</row>
    <row r="513" spans="1:38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</row>
    <row r="514" spans="1:38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</row>
    <row r="515" spans="1:38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</row>
    <row r="516" spans="1:38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</row>
    <row r="517" spans="1:38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</row>
    <row r="518" spans="1:3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</row>
    <row r="519" spans="1:38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</row>
    <row r="520" spans="1:38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</row>
    <row r="521" spans="1:38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</row>
    <row r="522" spans="1:38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</row>
    <row r="523" spans="1:38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</row>
    <row r="524" spans="1:38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</row>
    <row r="525" spans="1:38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</row>
    <row r="526" spans="1:38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</row>
    <row r="527" spans="1:38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</row>
    <row r="528" spans="1:3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</row>
    <row r="529" spans="1:38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</row>
    <row r="530" spans="1:38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</row>
    <row r="531" spans="1:38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</row>
    <row r="532" spans="1:38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</row>
    <row r="533" spans="1:38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</row>
    <row r="534" spans="1:38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</row>
    <row r="535" spans="1:38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</row>
    <row r="536" spans="1:38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</row>
    <row r="537" spans="1:38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</row>
    <row r="538" spans="1: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</row>
    <row r="539" spans="1:38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</row>
    <row r="540" spans="1:38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</row>
    <row r="541" spans="1:38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</row>
    <row r="542" spans="1:38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</row>
    <row r="543" spans="1:38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</row>
    <row r="544" spans="1:38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</row>
    <row r="545" spans="1:38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</row>
    <row r="546" spans="1:38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</row>
    <row r="547" spans="1:38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</row>
    <row r="548" spans="1:3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</row>
    <row r="549" spans="1:38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</row>
    <row r="550" spans="1:38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</row>
    <row r="551" spans="1:38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</row>
    <row r="552" spans="1:38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</row>
    <row r="553" spans="1:38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</row>
    <row r="554" spans="1:38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</row>
    <row r="555" spans="1:38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</row>
    <row r="556" spans="1:38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</row>
    <row r="557" spans="1:38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</row>
    <row r="558" spans="1:3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</row>
    <row r="559" spans="1:38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</row>
    <row r="560" spans="1:38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</row>
    <row r="561" spans="1:38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</row>
    <row r="562" spans="1:38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</row>
    <row r="563" spans="1:38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</row>
    <row r="564" spans="1:38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</row>
    <row r="565" spans="1:38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</row>
    <row r="566" spans="1:38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</row>
    <row r="567" spans="1:38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</row>
    <row r="568" spans="1:3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</row>
    <row r="569" spans="1:38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</row>
    <row r="570" spans="1:38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</row>
    <row r="571" spans="1:38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</row>
    <row r="572" spans="1:38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</row>
    <row r="573" spans="1:38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</row>
    <row r="574" spans="1:38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</row>
    <row r="575" spans="1:38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</row>
    <row r="576" spans="1:38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</row>
    <row r="577" spans="1:38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</row>
    <row r="578" spans="1:3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</row>
    <row r="579" spans="1:38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</row>
    <row r="580" spans="1:38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</row>
    <row r="581" spans="1:38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</row>
    <row r="582" spans="1:38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</row>
    <row r="583" spans="1:38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</row>
    <row r="584" spans="1:38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</row>
    <row r="585" spans="1:38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</row>
    <row r="586" spans="1:38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</row>
    <row r="587" spans="1:38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</row>
    <row r="588" spans="1:3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</row>
    <row r="589" spans="1:38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</row>
    <row r="590" spans="1:38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</row>
    <row r="591" spans="1:38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</row>
    <row r="592" spans="1:38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</row>
    <row r="593" spans="1:38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</row>
    <row r="594" spans="1:38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</row>
    <row r="595" spans="1:38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</row>
    <row r="596" spans="1:38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</row>
    <row r="597" spans="1:38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</row>
    <row r="598" spans="1:3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</row>
    <row r="599" spans="1:38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</row>
    <row r="600" spans="1:38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</row>
    <row r="601" spans="1:38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</row>
    <row r="602" spans="1:38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</row>
    <row r="603" spans="1:38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</row>
    <row r="604" spans="1:38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</row>
    <row r="605" spans="1:38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</row>
    <row r="606" spans="1:38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</row>
    <row r="607" spans="1:38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</row>
    <row r="609" spans="1:38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</row>
    <row r="610" spans="1:38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</row>
    <row r="611" spans="1:38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</row>
    <row r="612" spans="1:38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</row>
    <row r="613" spans="1:38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</row>
    <row r="614" spans="1:38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</row>
    <row r="615" spans="1:38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</row>
    <row r="616" spans="1:38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</row>
    <row r="617" spans="1:38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</row>
    <row r="618" spans="1:3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1:38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</row>
    <row r="620" spans="1:38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</row>
    <row r="621" spans="1:38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</row>
    <row r="622" spans="1:38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</row>
    <row r="623" spans="1:38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</row>
    <row r="624" spans="1:38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</row>
    <row r="625" spans="1:38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</row>
    <row r="626" spans="1:38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</row>
    <row r="627" spans="1:38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</row>
    <row r="628" spans="1:3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</row>
    <row r="629" spans="1:38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</row>
    <row r="630" spans="1:38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</row>
    <row r="631" spans="1:38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</row>
    <row r="632" spans="1:38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</row>
    <row r="633" spans="1:38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1:38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1:38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</row>
    <row r="636" spans="1:38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</row>
    <row r="637" spans="1:38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</row>
    <row r="638" spans="1: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</row>
    <row r="639" spans="1:38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</row>
    <row r="640" spans="1:38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</row>
    <row r="641" spans="1:38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</row>
    <row r="642" spans="1:38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</row>
    <row r="643" spans="1:38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</row>
    <row r="644" spans="1:38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</row>
    <row r="645" spans="1:38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</row>
    <row r="646" spans="1:38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</row>
    <row r="647" spans="1:38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</row>
    <row r="648" spans="1:3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</row>
    <row r="649" spans="1:38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</row>
    <row r="650" spans="1:38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</row>
    <row r="651" spans="1:38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</row>
    <row r="653" spans="1:38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</row>
    <row r="654" spans="1:38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</row>
    <row r="655" spans="1:38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</row>
    <row r="656" spans="1:38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</row>
    <row r="657" spans="1:38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</row>
    <row r="658" spans="1:3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</row>
    <row r="659" spans="1:38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</row>
    <row r="660" spans="1:38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</row>
    <row r="661" spans="1:38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</row>
    <row r="662" spans="1:38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</row>
    <row r="663" spans="1:38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</row>
    <row r="664" spans="1:38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</row>
    <row r="665" spans="1:38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</row>
    <row r="666" spans="1:38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1:38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</row>
    <row r="668" spans="1:3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</row>
    <row r="669" spans="1:38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</row>
    <row r="670" spans="1:38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</row>
    <row r="671" spans="1:38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</row>
    <row r="672" spans="1:38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</row>
    <row r="673" spans="1:38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</row>
    <row r="674" spans="1:38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</row>
    <row r="675" spans="1:38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1:38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1:38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</row>
    <row r="678" spans="1:3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</row>
    <row r="679" spans="1:38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1:38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1:38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1:38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1:38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1:38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1:38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</row>
    <row r="686" spans="1:38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1:38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1:3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1:38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1:38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1:38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1:38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</row>
    <row r="693" spans="1:38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1:38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</row>
    <row r="695" spans="1:38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</row>
    <row r="696" spans="1:38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8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</row>
    <row r="698" spans="1:3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</row>
    <row r="699" spans="1:38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1:38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1:38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1:38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1:38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</row>
    <row r="704" spans="1:38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1:38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1:38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1:38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</row>
    <row r="708" spans="1:3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</row>
    <row r="709" spans="1:38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1:38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1:38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</row>
    <row r="712" spans="1:38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1:38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</row>
    <row r="714" spans="1:38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1:38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1:38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</row>
    <row r="717" spans="1:38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1:3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1:38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1:38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1:38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1:38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</row>
    <row r="723" spans="1:38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</row>
    <row r="724" spans="1:38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1:38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1:38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1:38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1:3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1:38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1:38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1:38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1:38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1:38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</row>
    <row r="734" spans="1:38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</row>
    <row r="735" spans="1:38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</row>
    <row r="736" spans="1:38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1:38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1: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</row>
    <row r="739" spans="1:38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</row>
    <row r="740" spans="1:38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1:38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1:38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1:38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1:38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</row>
    <row r="745" spans="1:38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1:38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1:38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1:3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1:38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</row>
    <row r="750" spans="1:38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</row>
    <row r="751" spans="1:38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1:38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1:38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1:38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</row>
    <row r="755" spans="1:38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</row>
    <row r="756" spans="1:38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1:38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1:3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1:38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1:38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1:38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1:38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1:38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1:38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1:38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1:38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1:38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</row>
    <row r="768" spans="1:3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</row>
    <row r="769" spans="1:38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1:38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1:38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1:38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</row>
    <row r="773" spans="1:38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1:38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1:38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1:38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1:38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1:3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</row>
    <row r="779" spans="1:38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</row>
    <row r="780" spans="1:38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1:38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1:38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1:38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</row>
    <row r="784" spans="1:38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</row>
    <row r="785" spans="1:38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1:38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</row>
    <row r="787" spans="1:38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</row>
    <row r="788" spans="1:3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1:38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1:38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1:38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</row>
    <row r="792" spans="1:38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1:38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  <row r="794" spans="1:38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</row>
    <row r="795" spans="1:38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</row>
    <row r="796" spans="1:38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</row>
    <row r="797" spans="1:38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</row>
    <row r="798" spans="1:3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</row>
    <row r="799" spans="1:38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</row>
    <row r="800" spans="1:38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</row>
    <row r="801" spans="1:38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</row>
    <row r="802" spans="1:38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</row>
    <row r="803" spans="1:38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</row>
    <row r="804" spans="1:38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</row>
    <row r="805" spans="1:38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</row>
    <row r="806" spans="1:38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</row>
    <row r="807" spans="1:38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1:3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</row>
    <row r="809" spans="1:38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</row>
    <row r="810" spans="1:38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</row>
    <row r="811" spans="1:38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</row>
    <row r="812" spans="1:38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</row>
    <row r="813" spans="1:38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</row>
    <row r="814" spans="1:38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</row>
    <row r="815" spans="1:38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</row>
    <row r="816" spans="1:38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</row>
    <row r="817" spans="1:38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</row>
    <row r="818" spans="1:3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</row>
    <row r="819" spans="1:38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</row>
    <row r="820" spans="1:38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</row>
    <row r="821" spans="1:38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1:38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</row>
    <row r="823" spans="1:38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</row>
    <row r="824" spans="1:38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</row>
    <row r="825" spans="1:38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</row>
    <row r="826" spans="1:38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</row>
    <row r="827" spans="1:38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</row>
    <row r="828" spans="1:3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</row>
    <row r="829" spans="1:38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</row>
    <row r="830" spans="1:38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</row>
    <row r="831" spans="1:38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</row>
    <row r="832" spans="1:38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</row>
    <row r="833" spans="1:38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</row>
    <row r="834" spans="1:38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</row>
    <row r="835" spans="1:38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</row>
    <row r="836" spans="1:38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</row>
    <row r="837" spans="1:38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</row>
    <row r="838" spans="1: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</row>
    <row r="839" spans="1:38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</row>
    <row r="840" spans="1:38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</row>
    <row r="841" spans="1:38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1:38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</row>
    <row r="843" spans="1:38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</row>
    <row r="844" spans="1:38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</row>
    <row r="845" spans="1:38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</row>
    <row r="846" spans="1:38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</row>
    <row r="847" spans="1:38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</row>
    <row r="848" spans="1:3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</row>
    <row r="849" spans="1:38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</row>
    <row r="850" spans="1:38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</row>
    <row r="851" spans="1:38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</row>
    <row r="852" spans="1:38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</row>
    <row r="853" spans="1:38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</row>
    <row r="854" spans="1:38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</row>
    <row r="855" spans="1:38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</row>
    <row r="856" spans="1:38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</row>
    <row r="857" spans="1:38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</row>
    <row r="858" spans="1:3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1:38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</row>
    <row r="860" spans="1:38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</row>
    <row r="861" spans="1:38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</row>
    <row r="862" spans="1:38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</row>
    <row r="863" spans="1:38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</row>
    <row r="864" spans="1:38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</row>
    <row r="865" spans="1:38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1:38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</row>
    <row r="867" spans="1:38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</row>
    <row r="868" spans="1:3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</row>
    <row r="869" spans="1:38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</row>
    <row r="870" spans="1:38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</row>
    <row r="871" spans="1:38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</row>
    <row r="872" spans="1:38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</row>
    <row r="873" spans="1:38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</row>
    <row r="874" spans="1:38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</row>
    <row r="875" spans="1:38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</row>
    <row r="876" spans="1:38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</row>
    <row r="877" spans="1:38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</row>
    <row r="878" spans="1:3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</row>
    <row r="879" spans="1:38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</row>
    <row r="880" spans="1:38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</row>
    <row r="881" spans="1:38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</row>
    <row r="882" spans="1:38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</row>
    <row r="883" spans="1:38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</row>
    <row r="884" spans="1:38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</row>
    <row r="885" spans="1:38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1:38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</row>
    <row r="887" spans="1:38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</row>
    <row r="888" spans="1:3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1:38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</row>
    <row r="890" spans="1:38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</row>
    <row r="891" spans="1:38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</row>
    <row r="892" spans="1:38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</row>
    <row r="893" spans="1:38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</row>
    <row r="894" spans="1:38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</row>
    <row r="895" spans="1:38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</row>
    <row r="896" spans="1:38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</row>
    <row r="897" spans="1:38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</row>
    <row r="898" spans="1:3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</row>
    <row r="899" spans="1:38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</row>
    <row r="900" spans="1:38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</row>
    <row r="901" spans="1:38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</row>
    <row r="902" spans="1:38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1:38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</row>
    <row r="904" spans="1:38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</row>
    <row r="905" spans="1:38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</row>
    <row r="906" spans="1:38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</row>
    <row r="907" spans="1:38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</row>
    <row r="908" spans="1:3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</row>
    <row r="909" spans="1:38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1:38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</row>
    <row r="911" spans="1:38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1:38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</row>
    <row r="913" spans="1:38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</row>
    <row r="914" spans="1:38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</row>
    <row r="915" spans="1:38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</row>
    <row r="916" spans="1:38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</row>
    <row r="917" spans="1:38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</row>
    <row r="918" spans="1:3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</row>
    <row r="919" spans="1:38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</row>
    <row r="920" spans="1:38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</row>
    <row r="921" spans="1:38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</row>
    <row r="922" spans="1:38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</row>
    <row r="923" spans="1:38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</row>
    <row r="924" spans="1:38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</row>
    <row r="925" spans="1:38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</row>
    <row r="926" spans="1:38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</row>
    <row r="927" spans="1:38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</row>
    <row r="928" spans="1:3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</row>
    <row r="929" spans="1:38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</row>
    <row r="930" spans="1:38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</row>
    <row r="931" spans="1:38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</row>
    <row r="932" spans="1:38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</row>
    <row r="933" spans="1:38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</row>
    <row r="934" spans="1:38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</row>
    <row r="935" spans="1:38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</row>
    <row r="936" spans="1:38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</row>
    <row r="937" spans="1:38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</row>
    <row r="938" spans="1: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</row>
    <row r="939" spans="1:38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</row>
    <row r="940" spans="1:38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</row>
    <row r="941" spans="1:38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</row>
    <row r="942" spans="1:38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</row>
    <row r="943" spans="1:38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</row>
    <row r="944" spans="1:38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</row>
    <row r="945" spans="1:38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</row>
    <row r="946" spans="1:38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</row>
    <row r="947" spans="1:38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</row>
    <row r="948" spans="1:3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</row>
    <row r="949" spans="1:38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</row>
    <row r="950" spans="1:38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</row>
    <row r="951" spans="1:38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1:38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</row>
    <row r="953" spans="1:38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</row>
    <row r="954" spans="1:38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</row>
    <row r="955" spans="1:38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</row>
    <row r="956" spans="1:38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</row>
    <row r="957" spans="1:38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</row>
    <row r="958" spans="1:3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</row>
    <row r="959" spans="1:38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</row>
    <row r="960" spans="1:38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</row>
    <row r="961" spans="1:38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</row>
    <row r="962" spans="1:38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</row>
    <row r="963" spans="1:38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</row>
    <row r="964" spans="1:38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1:38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</row>
    <row r="966" spans="1:38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</row>
    <row r="967" spans="1:38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</row>
    <row r="968" spans="1:3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</row>
    <row r="969" spans="1:38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</row>
    <row r="970" spans="1:38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</row>
    <row r="971" spans="1:38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</row>
    <row r="972" spans="1:38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</row>
    <row r="973" spans="1:38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</row>
    <row r="974" spans="1:38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</row>
    <row r="975" spans="1:38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</row>
    <row r="976" spans="1:38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</row>
    <row r="977" spans="1:38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</row>
    <row r="978" spans="1:3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</row>
  </sheetData>
  <conditionalFormatting sqref="J60:J61 L60:L61 J7:J17 L7:L17">
    <cfRule type="expression" dxfId="119" priority="23">
      <formula>J26&lt;&gt;MIN(#REF!)</formula>
    </cfRule>
  </conditionalFormatting>
  <conditionalFormatting sqref="J60:J61 L60:L61 J7:J17 L7:L17">
    <cfRule type="expression" dxfId="118" priority="24">
      <formula>J26=MIN(#REF!)</formula>
    </cfRule>
  </conditionalFormatting>
  <conditionalFormatting sqref="K60:K61 K7:L17">
    <cfRule type="expression" dxfId="117" priority="25">
      <formula>K26&lt;&gt;MIN(#REF!)</formula>
    </cfRule>
  </conditionalFormatting>
  <conditionalFormatting sqref="K60:K61 K7:L17">
    <cfRule type="expression" dxfId="116" priority="26">
      <formula>K26=MIN(#REF!)</formula>
    </cfRule>
  </conditionalFormatting>
  <conditionalFormatting sqref="L60:L61 L7:L17">
    <cfRule type="expression" dxfId="115" priority="27">
      <formula>L26&lt;&gt;MIN(#REF!)</formula>
    </cfRule>
  </conditionalFormatting>
  <conditionalFormatting sqref="L60:L61 L7:L17">
    <cfRule type="expression" dxfId="114" priority="28">
      <formula>L26=MIN(#REF!)</formula>
    </cfRule>
  </conditionalFormatting>
  <conditionalFormatting sqref="J20 L30 M57 J57:L61 J21:K22 L20:L22">
    <cfRule type="expression" dxfId="113" priority="29">
      <formula>J20&lt;&gt;MIN(#REF!)</formula>
    </cfRule>
  </conditionalFormatting>
  <conditionalFormatting sqref="J20 L30 M57 J57:L61 J21:K22 L20:L22">
    <cfRule type="expression" dxfId="112" priority="30">
      <formula>J20=MIN(#REF!)</formula>
    </cfRule>
  </conditionalFormatting>
  <conditionalFormatting sqref="K21">
    <cfRule type="expression" dxfId="111" priority="33">
      <formula>K21&lt;&gt;MIN(#REF!)</formula>
    </cfRule>
  </conditionalFormatting>
  <conditionalFormatting sqref="K21">
    <cfRule type="expression" dxfId="110" priority="34">
      <formula>K21=MIN(#REF!)</formula>
    </cfRule>
  </conditionalFormatting>
  <conditionalFormatting sqref="L20">
    <cfRule type="expression" dxfId="109" priority="35">
      <formula>L20&lt;&gt;MIN(#REF!)</formula>
    </cfRule>
  </conditionalFormatting>
  <conditionalFormatting sqref="L20">
    <cfRule type="expression" dxfId="108" priority="36">
      <formula>L20=MIN(#REF!)</formula>
    </cfRule>
  </conditionalFormatting>
  <conditionalFormatting sqref="J25">
    <cfRule type="expression" dxfId="107" priority="39">
      <formula>J25&lt;&gt;MIN(#REF!)</formula>
    </cfRule>
  </conditionalFormatting>
  <conditionalFormatting sqref="J25">
    <cfRule type="expression" dxfId="106" priority="40">
      <formula>J25=MIN(#REF!)</formula>
    </cfRule>
  </conditionalFormatting>
  <conditionalFormatting sqref="K25">
    <cfRule type="expression" dxfId="105" priority="41">
      <formula>K25&lt;&gt;MIN(#REF!)</formula>
    </cfRule>
  </conditionalFormatting>
  <conditionalFormatting sqref="K25">
    <cfRule type="expression" dxfId="104" priority="42">
      <formula>K25=MIN(#REF!)</formula>
    </cfRule>
  </conditionalFormatting>
  <conditionalFormatting sqref="L25">
    <cfRule type="expression" dxfId="103" priority="43">
      <formula>L25&lt;&gt;MIN(#REF!)</formula>
    </cfRule>
  </conditionalFormatting>
  <conditionalFormatting sqref="L25">
    <cfRule type="expression" dxfId="102" priority="44">
      <formula>L25=MIN(#REF!)</formula>
    </cfRule>
  </conditionalFormatting>
  <conditionalFormatting sqref="P7:R11">
    <cfRule type="expression" dxfId="101" priority="45">
      <formula>P7&lt;&gt;MIN(#REF!)</formula>
    </cfRule>
  </conditionalFormatting>
  <conditionalFormatting sqref="P7:R11">
    <cfRule type="expression" dxfId="100" priority="46">
      <formula>P7=MIN(#REF!)</formula>
    </cfRule>
  </conditionalFormatting>
  <conditionalFormatting sqref="P8:P11">
    <cfRule type="expression" dxfId="99" priority="47">
      <formula>P8&lt;&gt;MIN(#REF!)</formula>
    </cfRule>
  </conditionalFormatting>
  <conditionalFormatting sqref="P8:P11">
    <cfRule type="expression" dxfId="98" priority="48">
      <formula>P8=MIN(#REF!)</formula>
    </cfRule>
  </conditionalFormatting>
  <conditionalFormatting sqref="Q7">
    <cfRule type="expression" dxfId="97" priority="49">
      <formula>Q7&lt;&gt;MIN(#REF!)</formula>
    </cfRule>
  </conditionalFormatting>
  <conditionalFormatting sqref="Q7">
    <cfRule type="expression" dxfId="96" priority="50">
      <formula>Q7=MIN(#REF!)</formula>
    </cfRule>
  </conditionalFormatting>
  <conditionalFormatting sqref="Q8:Q11">
    <cfRule type="expression" dxfId="95" priority="51">
      <formula>Q8&lt;&gt;MIN(#REF!)</formula>
    </cfRule>
  </conditionalFormatting>
  <conditionalFormatting sqref="Q8:Q11">
    <cfRule type="expression" dxfId="94" priority="52">
      <formula>Q8=MIN(#REF!)</formula>
    </cfRule>
  </conditionalFormatting>
  <conditionalFormatting sqref="R7">
    <cfRule type="expression" dxfId="93" priority="53">
      <formula>R7&lt;&gt;MIN(#REF!)</formula>
    </cfRule>
  </conditionalFormatting>
  <conditionalFormatting sqref="R7">
    <cfRule type="expression" dxfId="92" priority="54">
      <formula>R7=MIN(#REF!)</formula>
    </cfRule>
  </conditionalFormatting>
  <conditionalFormatting sqref="R8:R11">
    <cfRule type="expression" dxfId="91" priority="55">
      <formula>R8&lt;&gt;MIN(#REF!)</formula>
    </cfRule>
  </conditionalFormatting>
  <conditionalFormatting sqref="R8:R11">
    <cfRule type="expression" dxfId="90" priority="56">
      <formula>R8=MIN(#REF!)</formula>
    </cfRule>
  </conditionalFormatting>
  <conditionalFormatting sqref="J45:L45">
    <cfRule type="expression" dxfId="89" priority="57">
      <formula>J45&lt;&gt;MIN(#REF!)</formula>
    </cfRule>
  </conditionalFormatting>
  <conditionalFormatting sqref="J45:L45">
    <cfRule type="expression" dxfId="88" priority="58">
      <formula>J45=MIN(#REF!)</formula>
    </cfRule>
  </conditionalFormatting>
  <conditionalFormatting sqref="K45">
    <cfRule type="expression" dxfId="87" priority="59">
      <formula>K45&lt;&gt;MIN(#REF!)</formula>
    </cfRule>
  </conditionalFormatting>
  <conditionalFormatting sqref="K45">
    <cfRule type="expression" dxfId="86" priority="60">
      <formula>K45=MIN(#REF!)</formula>
    </cfRule>
  </conditionalFormatting>
  <conditionalFormatting sqref="J46:K52 L46 L48:L50 L52">
    <cfRule type="expression" dxfId="85" priority="61">
      <formula>J46&lt;&gt;MIN(#REF!)</formula>
    </cfRule>
  </conditionalFormatting>
  <conditionalFormatting sqref="J46:K52 L46 L48:L50 L52">
    <cfRule type="expression" dxfId="84" priority="62">
      <formula>J46=MIN(#REF!)</formula>
    </cfRule>
  </conditionalFormatting>
  <conditionalFormatting sqref="K46:K47 K49:K52">
    <cfRule type="expression" dxfId="83" priority="63">
      <formula>K46&lt;&gt;MIN(#REF!)</formula>
    </cfRule>
  </conditionalFormatting>
  <conditionalFormatting sqref="K46:K47 K49:K52">
    <cfRule type="expression" dxfId="82" priority="64">
      <formula>K46=MIN(#REF!)</formula>
    </cfRule>
  </conditionalFormatting>
  <conditionalFormatting sqref="K22">
    <cfRule type="expression" dxfId="81" priority="65">
      <formula>K22&lt;&gt;MIN(#REF!)</formula>
    </cfRule>
  </conditionalFormatting>
  <conditionalFormatting sqref="K22">
    <cfRule type="expression" dxfId="80" priority="66">
      <formula>K22=MIN(#REF!)</formula>
    </cfRule>
  </conditionalFormatting>
  <conditionalFormatting sqref="K20">
    <cfRule type="expression" dxfId="79" priority="67">
      <formula>K20&lt;&gt;MIN(#REF!)</formula>
    </cfRule>
  </conditionalFormatting>
  <conditionalFormatting sqref="K20">
    <cfRule type="expression" dxfId="78" priority="68">
      <formula>K20=MIN(#REF!)</formula>
    </cfRule>
  </conditionalFormatting>
  <conditionalFormatting sqref="J33:M42 J45:L54 M45:M49">
    <cfRule type="expression" dxfId="77" priority="69">
      <formula>J33&lt;&gt;MIN(#REF!)</formula>
    </cfRule>
  </conditionalFormatting>
  <conditionalFormatting sqref="J33:M42 J45:L54 M45:M49">
    <cfRule type="expression" dxfId="76" priority="70">
      <formula>J33=MIN(#REF!)</formula>
    </cfRule>
  </conditionalFormatting>
  <conditionalFormatting sqref="J53">
    <cfRule type="expression" dxfId="75" priority="71">
      <formula>J53&lt;&gt;MIN(#REF!)</formula>
    </cfRule>
  </conditionalFormatting>
  <conditionalFormatting sqref="J53">
    <cfRule type="expression" dxfId="74" priority="72">
      <formula>J53=MIN(#REF!)</formula>
    </cfRule>
  </conditionalFormatting>
  <conditionalFormatting sqref="K54">
    <cfRule type="expression" dxfId="73" priority="73">
      <formula>K54&lt;&gt;MIN(#REF!)</formula>
    </cfRule>
  </conditionalFormatting>
  <conditionalFormatting sqref="K54">
    <cfRule type="expression" dxfId="72" priority="74">
      <formula>K54=MIN(#REF!)</formula>
    </cfRule>
  </conditionalFormatting>
  <conditionalFormatting sqref="K48">
    <cfRule type="expression" dxfId="71" priority="75">
      <formula>K48&lt;&gt;MIN(#REF!)</formula>
    </cfRule>
  </conditionalFormatting>
  <conditionalFormatting sqref="K48">
    <cfRule type="expression" dxfId="70" priority="76">
      <formula>K48=MIN(#REF!)</formula>
    </cfRule>
  </conditionalFormatting>
  <conditionalFormatting sqref="J60">
    <cfRule type="expression" dxfId="69" priority="17">
      <formula>J60&lt;&gt;MIN(#REF!)</formula>
    </cfRule>
  </conditionalFormatting>
  <conditionalFormatting sqref="J60">
    <cfRule type="expression" dxfId="68" priority="18">
      <formula>J60=MIN(#REF!)</formula>
    </cfRule>
  </conditionalFormatting>
  <conditionalFormatting sqref="K61">
    <cfRule type="expression" dxfId="67" priority="19">
      <formula>K61&lt;&gt;MIN(#REF!)</formula>
    </cfRule>
  </conditionalFormatting>
  <conditionalFormatting sqref="K61">
    <cfRule type="expression" dxfId="66" priority="20">
      <formula>K61=MIN(#REF!)</formula>
    </cfRule>
  </conditionalFormatting>
  <conditionalFormatting sqref="L40:L41 J40:J41">
    <cfRule type="expression" dxfId="65" priority="79">
      <formula>#REF!&lt;&gt;MIN(#REF!)</formula>
    </cfRule>
  </conditionalFormatting>
  <conditionalFormatting sqref="J42">
    <cfRule type="expression" dxfId="64" priority="81">
      <formula>J57&lt;&gt;MIN(#REF!)</formula>
    </cfRule>
  </conditionalFormatting>
  <conditionalFormatting sqref="L40:L41 J40:J41">
    <cfRule type="expression" dxfId="63" priority="86">
      <formula>#REF!=MIN(#REF!)</formula>
    </cfRule>
  </conditionalFormatting>
  <conditionalFormatting sqref="J42">
    <cfRule type="expression" dxfId="62" priority="88">
      <formula>J57=MIN(#REF!)</formula>
    </cfRule>
  </conditionalFormatting>
  <conditionalFormatting sqref="K42">
    <cfRule type="expression" dxfId="61" priority="93">
      <formula>K57&lt;&gt;MIN(#REF!)</formula>
    </cfRule>
  </conditionalFormatting>
  <conditionalFormatting sqref="K40:K41">
    <cfRule type="expression" dxfId="60" priority="94">
      <formula>#REF!&lt;&gt;MIN(#REF!)</formula>
    </cfRule>
  </conditionalFormatting>
  <conditionalFormatting sqref="K42">
    <cfRule type="expression" dxfId="59" priority="97">
      <formula>K57=MIN(#REF!)</formula>
    </cfRule>
  </conditionalFormatting>
  <conditionalFormatting sqref="K40:K41">
    <cfRule type="expression" dxfId="58" priority="98">
      <formula>#REF!=MIN(#REF!)</formula>
    </cfRule>
  </conditionalFormatting>
  <conditionalFormatting sqref="L42">
    <cfRule type="expression" dxfId="57" priority="101">
      <formula>L57&lt;&gt;MIN(#REF!)</formula>
    </cfRule>
  </conditionalFormatting>
  <conditionalFormatting sqref="L40:L41">
    <cfRule type="expression" dxfId="56" priority="102">
      <formula>#REF!&lt;&gt;MIN(#REF!)</formula>
    </cfRule>
  </conditionalFormatting>
  <conditionalFormatting sqref="L42">
    <cfRule type="expression" dxfId="55" priority="105">
      <formula>L57=MIN(#REF!)</formula>
    </cfRule>
  </conditionalFormatting>
  <conditionalFormatting sqref="L40:L41">
    <cfRule type="expression" dxfId="54" priority="106">
      <formula>#REF!=MIN(#REF!)</formula>
    </cfRule>
  </conditionalFormatting>
  <conditionalFormatting sqref="J57 L57">
    <cfRule type="expression" dxfId="53" priority="107">
      <formula>J73&lt;&gt;MIN(#REF!)</formula>
    </cfRule>
  </conditionalFormatting>
  <conditionalFormatting sqref="J57 L57">
    <cfRule type="expression" dxfId="52" priority="111">
      <formula>J73=MIN(#REF!)</formula>
    </cfRule>
  </conditionalFormatting>
  <conditionalFormatting sqref="K57">
    <cfRule type="expression" dxfId="51" priority="115">
      <formula>K73&lt;&gt;MIN(#REF!)</formula>
    </cfRule>
  </conditionalFormatting>
  <conditionalFormatting sqref="K57">
    <cfRule type="expression" dxfId="50" priority="117">
      <formula>K73=MIN(#REF!)</formula>
    </cfRule>
  </conditionalFormatting>
  <conditionalFormatting sqref="L57">
    <cfRule type="expression" dxfId="49" priority="119">
      <formula>L73&lt;&gt;MIN(#REF!)</formula>
    </cfRule>
  </conditionalFormatting>
  <conditionalFormatting sqref="L57">
    <cfRule type="expression" dxfId="48" priority="121">
      <formula>L73=MIN(#REF!)</formula>
    </cfRule>
  </conditionalFormatting>
  <conditionalFormatting sqref="J45 L45">
    <cfRule type="expression" dxfId="47" priority="133">
      <formula>J59&lt;&gt;MIN(#REF!)</formula>
    </cfRule>
  </conditionalFormatting>
  <conditionalFormatting sqref="J45 L45">
    <cfRule type="expression" dxfId="46" priority="135">
      <formula>J59=MIN(#REF!)</formula>
    </cfRule>
  </conditionalFormatting>
  <conditionalFormatting sqref="K45">
    <cfRule type="expression" dxfId="45" priority="137">
      <formula>K59&lt;&gt;MIN(#REF!)</formula>
    </cfRule>
  </conditionalFormatting>
  <conditionalFormatting sqref="K45">
    <cfRule type="expression" dxfId="44" priority="138">
      <formula>K59=MIN(#REF!)</formula>
    </cfRule>
  </conditionalFormatting>
  <conditionalFormatting sqref="L45">
    <cfRule type="expression" dxfId="43" priority="139">
      <formula>L59&lt;&gt;MIN(#REF!)</formula>
    </cfRule>
  </conditionalFormatting>
  <conditionalFormatting sqref="L45">
    <cfRule type="expression" dxfId="42" priority="140">
      <formula>L59=MIN(#REF!)</formula>
    </cfRule>
  </conditionalFormatting>
  <conditionalFormatting sqref="J58:J59 L58:L59">
    <cfRule type="expression" dxfId="41" priority="141">
      <formula>J76&lt;&gt;MIN(#REF!)</formula>
    </cfRule>
  </conditionalFormatting>
  <conditionalFormatting sqref="J58:J59 L58:L59">
    <cfRule type="expression" dxfId="40" priority="145">
      <formula>J76=MIN(#REF!)</formula>
    </cfRule>
  </conditionalFormatting>
  <conditionalFormatting sqref="K58:K59">
    <cfRule type="expression" dxfId="39" priority="149">
      <formula>K76&lt;&gt;MIN(#REF!)</formula>
    </cfRule>
  </conditionalFormatting>
  <conditionalFormatting sqref="K58:K59">
    <cfRule type="expression" dxfId="38" priority="151">
      <formula>K76=MIN(#REF!)</formula>
    </cfRule>
  </conditionalFormatting>
  <conditionalFormatting sqref="L58:L59">
    <cfRule type="expression" dxfId="37" priority="153">
      <formula>L76&lt;&gt;MIN(#REF!)</formula>
    </cfRule>
  </conditionalFormatting>
  <conditionalFormatting sqref="L58:L59">
    <cfRule type="expression" dxfId="36" priority="155">
      <formula>L76=MIN(#REF!)</formula>
    </cfRule>
  </conditionalFormatting>
  <conditionalFormatting sqref="J47:J54 L47:L54">
    <cfRule type="expression" dxfId="35" priority="164">
      <formula>J60&lt;&gt;MIN(#REF!)</formula>
    </cfRule>
  </conditionalFormatting>
  <conditionalFormatting sqref="J46 L46">
    <cfRule type="expression" dxfId="34" priority="165">
      <formula>#REF!&lt;&gt;MIN(#REF!)</formula>
    </cfRule>
  </conditionalFormatting>
  <conditionalFormatting sqref="J47:J54 L47:L54">
    <cfRule type="expression" dxfId="33" priority="170">
      <formula>J60=MIN(#REF!)</formula>
    </cfRule>
  </conditionalFormatting>
  <conditionalFormatting sqref="J46 L46">
    <cfRule type="expression" dxfId="32" priority="171">
      <formula>#REF!=MIN(#REF!)</formula>
    </cfRule>
  </conditionalFormatting>
  <conditionalFormatting sqref="K47:K54">
    <cfRule type="expression" dxfId="31" priority="176">
      <formula>K60&lt;&gt;MIN(#REF!)</formula>
    </cfRule>
  </conditionalFormatting>
  <conditionalFormatting sqref="K46">
    <cfRule type="expression" dxfId="30" priority="177">
      <formula>#REF!&lt;&gt;MIN(#REF!)</formula>
    </cfRule>
  </conditionalFormatting>
  <conditionalFormatting sqref="K47:K54">
    <cfRule type="expression" dxfId="29" priority="179">
      <formula>K60=MIN(#REF!)</formula>
    </cfRule>
  </conditionalFormatting>
  <conditionalFormatting sqref="K46">
    <cfRule type="expression" dxfId="28" priority="180">
      <formula>#REF!=MIN(#REF!)</formula>
    </cfRule>
  </conditionalFormatting>
  <conditionalFormatting sqref="L47:L54">
    <cfRule type="expression" dxfId="27" priority="182">
      <formula>L60&lt;&gt;MIN(#REF!)</formula>
    </cfRule>
  </conditionalFormatting>
  <conditionalFormatting sqref="L46">
    <cfRule type="expression" dxfId="26" priority="183">
      <formula>#REF!&lt;&gt;MIN(#REF!)</formula>
    </cfRule>
  </conditionalFormatting>
  <conditionalFormatting sqref="L47:L54">
    <cfRule type="expression" dxfId="25" priority="185">
      <formula>L60=MIN(#REF!)</formula>
    </cfRule>
  </conditionalFormatting>
  <conditionalFormatting sqref="L46">
    <cfRule type="expression" dxfId="24" priority="186">
      <formula>#REF!=MIN(#REF!)</formula>
    </cfRule>
  </conditionalFormatting>
  <conditionalFormatting sqref="J26:J30 L25:L29">
    <cfRule type="expression" dxfId="23" priority="195">
      <formula>J43&lt;&gt;MIN(#REF!)</formula>
    </cfRule>
  </conditionalFormatting>
  <conditionalFormatting sqref="J26:J30 L25:L29">
    <cfRule type="expression" dxfId="22" priority="199">
      <formula>J43=MIN(#REF!)</formula>
    </cfRule>
  </conditionalFormatting>
  <conditionalFormatting sqref="K26:K30">
    <cfRule type="expression" dxfId="21" priority="203">
      <formula>K44&lt;&gt;MIN(#REF!)</formula>
    </cfRule>
  </conditionalFormatting>
  <conditionalFormatting sqref="K26:K30">
    <cfRule type="expression" dxfId="20" priority="204">
      <formula>K44=MIN(#REF!)</formula>
    </cfRule>
  </conditionalFormatting>
  <conditionalFormatting sqref="L26:L30">
    <cfRule type="expression" dxfId="19" priority="205">
      <formula>L44&lt;&gt;MIN(#REF!)</formula>
    </cfRule>
  </conditionalFormatting>
  <conditionalFormatting sqref="L26:L30">
    <cfRule type="expression" dxfId="18" priority="206">
      <formula>L44=MIN(#REF!)</formula>
    </cfRule>
  </conditionalFormatting>
  <conditionalFormatting sqref="L37">
    <cfRule type="expression" dxfId="17" priority="211">
      <formula>#REF!&lt;&gt;MIN(#REF!)</formula>
    </cfRule>
  </conditionalFormatting>
  <conditionalFormatting sqref="L38:L39 J38:J39">
    <cfRule type="expression" dxfId="16" priority="212">
      <formula>J55&lt;&gt;MIN(#REF!)</formula>
    </cfRule>
  </conditionalFormatting>
  <conditionalFormatting sqref="L37">
    <cfRule type="expression" dxfId="15" priority="214">
      <formula>#REF!=MIN(#REF!)</formula>
    </cfRule>
  </conditionalFormatting>
  <conditionalFormatting sqref="L38:L39 J38:J39">
    <cfRule type="expression" dxfId="14" priority="215">
      <formula>J55=MIN(#REF!)</formula>
    </cfRule>
  </conditionalFormatting>
  <conditionalFormatting sqref="K38:K39">
    <cfRule type="expression" dxfId="13" priority="217">
      <formula>K55&lt;&gt;MIN(#REF!)</formula>
    </cfRule>
  </conditionalFormatting>
  <conditionalFormatting sqref="K38:K39">
    <cfRule type="expression" dxfId="12" priority="218">
      <formula>K55=MIN(#REF!)</formula>
    </cfRule>
  </conditionalFormatting>
  <conditionalFormatting sqref="L38:L39">
    <cfRule type="expression" dxfId="11" priority="219">
      <formula>L55&lt;&gt;MIN(#REF!)</formula>
    </cfRule>
  </conditionalFormatting>
  <conditionalFormatting sqref="L38:L39">
    <cfRule type="expression" dxfId="10" priority="220">
      <formula>L55=MIN(#REF!)</formula>
    </cfRule>
  </conditionalFormatting>
  <pageMargins left="0.70866141732283472" right="0.70866141732283472" top="0.74803149606299213" bottom="0.74803149606299213" header="0" footer="0"/>
  <pageSetup scale="49" fitToHeight="0" orientation="landscape" r:id="rId1"/>
  <headerFooter>
    <oddHeader>&amp;CChampionnat de France avion de voltige Indoor RC           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512D-8CCD-DC40-ABD3-84A43822194D}">
  <dimension ref="B2:M44"/>
  <sheetViews>
    <sheetView workbookViewId="0">
      <selection activeCell="D19" sqref="D19"/>
    </sheetView>
  </sheetViews>
  <sheetFormatPr baseColWidth="10" defaultRowHeight="16"/>
  <cols>
    <col min="1" max="1" width="1.125" style="107" customWidth="1"/>
    <col min="2" max="2" width="10.625" style="107"/>
    <col min="3" max="3" width="16.875" style="107" customWidth="1"/>
    <col min="4" max="4" width="10.625" style="107"/>
    <col min="5" max="5" width="15.25" style="107" customWidth="1"/>
    <col min="6" max="6" width="10.625" style="107"/>
    <col min="7" max="7" width="18.125" style="107" customWidth="1"/>
    <col min="8" max="8" width="10.125" style="107" customWidth="1"/>
    <col min="9" max="9" width="12.875" style="107" customWidth="1"/>
    <col min="10" max="13" width="7.25" style="107" customWidth="1"/>
    <col min="14" max="256" width="10.625" style="107"/>
    <col min="257" max="257" width="1.125" style="107" customWidth="1"/>
    <col min="258" max="258" width="10.625" style="107"/>
    <col min="259" max="259" width="16.875" style="107" customWidth="1"/>
    <col min="260" max="260" width="10.625" style="107"/>
    <col min="261" max="261" width="15.25" style="107" customWidth="1"/>
    <col min="262" max="262" width="10.625" style="107"/>
    <col min="263" max="263" width="18.125" style="107" customWidth="1"/>
    <col min="264" max="264" width="10.125" style="107" customWidth="1"/>
    <col min="265" max="265" width="12.875" style="107" customWidth="1"/>
    <col min="266" max="269" width="7.25" style="107" customWidth="1"/>
    <col min="270" max="512" width="10.625" style="107"/>
    <col min="513" max="513" width="1.125" style="107" customWidth="1"/>
    <col min="514" max="514" width="10.625" style="107"/>
    <col min="515" max="515" width="16.875" style="107" customWidth="1"/>
    <col min="516" max="516" width="10.625" style="107"/>
    <col min="517" max="517" width="15.25" style="107" customWidth="1"/>
    <col min="518" max="518" width="10.625" style="107"/>
    <col min="519" max="519" width="18.125" style="107" customWidth="1"/>
    <col min="520" max="520" width="10.125" style="107" customWidth="1"/>
    <col min="521" max="521" width="12.875" style="107" customWidth="1"/>
    <col min="522" max="525" width="7.25" style="107" customWidth="1"/>
    <col min="526" max="768" width="10.625" style="107"/>
    <col min="769" max="769" width="1.125" style="107" customWidth="1"/>
    <col min="770" max="770" width="10.625" style="107"/>
    <col min="771" max="771" width="16.875" style="107" customWidth="1"/>
    <col min="772" max="772" width="10.625" style="107"/>
    <col min="773" max="773" width="15.25" style="107" customWidth="1"/>
    <col min="774" max="774" width="10.625" style="107"/>
    <col min="775" max="775" width="18.125" style="107" customWidth="1"/>
    <col min="776" max="776" width="10.125" style="107" customWidth="1"/>
    <col min="777" max="777" width="12.875" style="107" customWidth="1"/>
    <col min="778" max="781" width="7.25" style="107" customWidth="1"/>
    <col min="782" max="1024" width="10.625" style="107"/>
    <col min="1025" max="1025" width="1.125" style="107" customWidth="1"/>
    <col min="1026" max="1026" width="10.625" style="107"/>
    <col min="1027" max="1027" width="16.875" style="107" customWidth="1"/>
    <col min="1028" max="1028" width="10.625" style="107"/>
    <col min="1029" max="1029" width="15.25" style="107" customWidth="1"/>
    <col min="1030" max="1030" width="10.625" style="107"/>
    <col min="1031" max="1031" width="18.125" style="107" customWidth="1"/>
    <col min="1032" max="1032" width="10.125" style="107" customWidth="1"/>
    <col min="1033" max="1033" width="12.875" style="107" customWidth="1"/>
    <col min="1034" max="1037" width="7.25" style="107" customWidth="1"/>
    <col min="1038" max="1280" width="10.625" style="107"/>
    <col min="1281" max="1281" width="1.125" style="107" customWidth="1"/>
    <col min="1282" max="1282" width="10.625" style="107"/>
    <col min="1283" max="1283" width="16.875" style="107" customWidth="1"/>
    <col min="1284" max="1284" width="10.625" style="107"/>
    <col min="1285" max="1285" width="15.25" style="107" customWidth="1"/>
    <col min="1286" max="1286" width="10.625" style="107"/>
    <col min="1287" max="1287" width="18.125" style="107" customWidth="1"/>
    <col min="1288" max="1288" width="10.125" style="107" customWidth="1"/>
    <col min="1289" max="1289" width="12.875" style="107" customWidth="1"/>
    <col min="1290" max="1293" width="7.25" style="107" customWidth="1"/>
    <col min="1294" max="1536" width="10.625" style="107"/>
    <col min="1537" max="1537" width="1.125" style="107" customWidth="1"/>
    <col min="1538" max="1538" width="10.625" style="107"/>
    <col min="1539" max="1539" width="16.875" style="107" customWidth="1"/>
    <col min="1540" max="1540" width="10.625" style="107"/>
    <col min="1541" max="1541" width="15.25" style="107" customWidth="1"/>
    <col min="1542" max="1542" width="10.625" style="107"/>
    <col min="1543" max="1543" width="18.125" style="107" customWidth="1"/>
    <col min="1544" max="1544" width="10.125" style="107" customWidth="1"/>
    <col min="1545" max="1545" width="12.875" style="107" customWidth="1"/>
    <col min="1546" max="1549" width="7.25" style="107" customWidth="1"/>
    <col min="1550" max="1792" width="10.625" style="107"/>
    <col min="1793" max="1793" width="1.125" style="107" customWidth="1"/>
    <col min="1794" max="1794" width="10.625" style="107"/>
    <col min="1795" max="1795" width="16.875" style="107" customWidth="1"/>
    <col min="1796" max="1796" width="10.625" style="107"/>
    <col min="1797" max="1797" width="15.25" style="107" customWidth="1"/>
    <col min="1798" max="1798" width="10.625" style="107"/>
    <col min="1799" max="1799" width="18.125" style="107" customWidth="1"/>
    <col min="1800" max="1800" width="10.125" style="107" customWidth="1"/>
    <col min="1801" max="1801" width="12.875" style="107" customWidth="1"/>
    <col min="1802" max="1805" width="7.25" style="107" customWidth="1"/>
    <col min="1806" max="2048" width="10.625" style="107"/>
    <col min="2049" max="2049" width="1.125" style="107" customWidth="1"/>
    <col min="2050" max="2050" width="10.625" style="107"/>
    <col min="2051" max="2051" width="16.875" style="107" customWidth="1"/>
    <col min="2052" max="2052" width="10.625" style="107"/>
    <col min="2053" max="2053" width="15.25" style="107" customWidth="1"/>
    <col min="2054" max="2054" width="10.625" style="107"/>
    <col min="2055" max="2055" width="18.125" style="107" customWidth="1"/>
    <col min="2056" max="2056" width="10.125" style="107" customWidth="1"/>
    <col min="2057" max="2057" width="12.875" style="107" customWidth="1"/>
    <col min="2058" max="2061" width="7.25" style="107" customWidth="1"/>
    <col min="2062" max="2304" width="10.625" style="107"/>
    <col min="2305" max="2305" width="1.125" style="107" customWidth="1"/>
    <col min="2306" max="2306" width="10.625" style="107"/>
    <col min="2307" max="2307" width="16.875" style="107" customWidth="1"/>
    <col min="2308" max="2308" width="10.625" style="107"/>
    <col min="2309" max="2309" width="15.25" style="107" customWidth="1"/>
    <col min="2310" max="2310" width="10.625" style="107"/>
    <col min="2311" max="2311" width="18.125" style="107" customWidth="1"/>
    <col min="2312" max="2312" width="10.125" style="107" customWidth="1"/>
    <col min="2313" max="2313" width="12.875" style="107" customWidth="1"/>
    <col min="2314" max="2317" width="7.25" style="107" customWidth="1"/>
    <col min="2318" max="2560" width="10.625" style="107"/>
    <col min="2561" max="2561" width="1.125" style="107" customWidth="1"/>
    <col min="2562" max="2562" width="10.625" style="107"/>
    <col min="2563" max="2563" width="16.875" style="107" customWidth="1"/>
    <col min="2564" max="2564" width="10.625" style="107"/>
    <col min="2565" max="2565" width="15.25" style="107" customWidth="1"/>
    <col min="2566" max="2566" width="10.625" style="107"/>
    <col min="2567" max="2567" width="18.125" style="107" customWidth="1"/>
    <col min="2568" max="2568" width="10.125" style="107" customWidth="1"/>
    <col min="2569" max="2569" width="12.875" style="107" customWidth="1"/>
    <col min="2570" max="2573" width="7.25" style="107" customWidth="1"/>
    <col min="2574" max="2816" width="10.625" style="107"/>
    <col min="2817" max="2817" width="1.125" style="107" customWidth="1"/>
    <col min="2818" max="2818" width="10.625" style="107"/>
    <col min="2819" max="2819" width="16.875" style="107" customWidth="1"/>
    <col min="2820" max="2820" width="10.625" style="107"/>
    <col min="2821" max="2821" width="15.25" style="107" customWidth="1"/>
    <col min="2822" max="2822" width="10.625" style="107"/>
    <col min="2823" max="2823" width="18.125" style="107" customWidth="1"/>
    <col min="2824" max="2824" width="10.125" style="107" customWidth="1"/>
    <col min="2825" max="2825" width="12.875" style="107" customWidth="1"/>
    <col min="2826" max="2829" width="7.25" style="107" customWidth="1"/>
    <col min="2830" max="3072" width="10.625" style="107"/>
    <col min="3073" max="3073" width="1.125" style="107" customWidth="1"/>
    <col min="3074" max="3074" width="10.625" style="107"/>
    <col min="3075" max="3075" width="16.875" style="107" customWidth="1"/>
    <col min="3076" max="3076" width="10.625" style="107"/>
    <col min="3077" max="3077" width="15.25" style="107" customWidth="1"/>
    <col min="3078" max="3078" width="10.625" style="107"/>
    <col min="3079" max="3079" width="18.125" style="107" customWidth="1"/>
    <col min="3080" max="3080" width="10.125" style="107" customWidth="1"/>
    <col min="3081" max="3081" width="12.875" style="107" customWidth="1"/>
    <col min="3082" max="3085" width="7.25" style="107" customWidth="1"/>
    <col min="3086" max="3328" width="10.625" style="107"/>
    <col min="3329" max="3329" width="1.125" style="107" customWidth="1"/>
    <col min="3330" max="3330" width="10.625" style="107"/>
    <col min="3331" max="3331" width="16.875" style="107" customWidth="1"/>
    <col min="3332" max="3332" width="10.625" style="107"/>
    <col min="3333" max="3333" width="15.25" style="107" customWidth="1"/>
    <col min="3334" max="3334" width="10.625" style="107"/>
    <col min="3335" max="3335" width="18.125" style="107" customWidth="1"/>
    <col min="3336" max="3336" width="10.125" style="107" customWidth="1"/>
    <col min="3337" max="3337" width="12.875" style="107" customWidth="1"/>
    <col min="3338" max="3341" width="7.25" style="107" customWidth="1"/>
    <col min="3342" max="3584" width="10.625" style="107"/>
    <col min="3585" max="3585" width="1.125" style="107" customWidth="1"/>
    <col min="3586" max="3586" width="10.625" style="107"/>
    <col min="3587" max="3587" width="16.875" style="107" customWidth="1"/>
    <col min="3588" max="3588" width="10.625" style="107"/>
    <col min="3589" max="3589" width="15.25" style="107" customWidth="1"/>
    <col min="3590" max="3590" width="10.625" style="107"/>
    <col min="3591" max="3591" width="18.125" style="107" customWidth="1"/>
    <col min="3592" max="3592" width="10.125" style="107" customWidth="1"/>
    <col min="3593" max="3593" width="12.875" style="107" customWidth="1"/>
    <col min="3594" max="3597" width="7.25" style="107" customWidth="1"/>
    <col min="3598" max="3840" width="10.625" style="107"/>
    <col min="3841" max="3841" width="1.125" style="107" customWidth="1"/>
    <col min="3842" max="3842" width="10.625" style="107"/>
    <col min="3843" max="3843" width="16.875" style="107" customWidth="1"/>
    <col min="3844" max="3844" width="10.625" style="107"/>
    <col min="3845" max="3845" width="15.25" style="107" customWidth="1"/>
    <col min="3846" max="3846" width="10.625" style="107"/>
    <col min="3847" max="3847" width="18.125" style="107" customWidth="1"/>
    <col min="3848" max="3848" width="10.125" style="107" customWidth="1"/>
    <col min="3849" max="3849" width="12.875" style="107" customWidth="1"/>
    <col min="3850" max="3853" width="7.25" style="107" customWidth="1"/>
    <col min="3854" max="4096" width="10.625" style="107"/>
    <col min="4097" max="4097" width="1.125" style="107" customWidth="1"/>
    <col min="4098" max="4098" width="10.625" style="107"/>
    <col min="4099" max="4099" width="16.875" style="107" customWidth="1"/>
    <col min="4100" max="4100" width="10.625" style="107"/>
    <col min="4101" max="4101" width="15.25" style="107" customWidth="1"/>
    <col min="4102" max="4102" width="10.625" style="107"/>
    <col min="4103" max="4103" width="18.125" style="107" customWidth="1"/>
    <col min="4104" max="4104" width="10.125" style="107" customWidth="1"/>
    <col min="4105" max="4105" width="12.875" style="107" customWidth="1"/>
    <col min="4106" max="4109" width="7.25" style="107" customWidth="1"/>
    <col min="4110" max="4352" width="10.625" style="107"/>
    <col min="4353" max="4353" width="1.125" style="107" customWidth="1"/>
    <col min="4354" max="4354" width="10.625" style="107"/>
    <col min="4355" max="4355" width="16.875" style="107" customWidth="1"/>
    <col min="4356" max="4356" width="10.625" style="107"/>
    <col min="4357" max="4357" width="15.25" style="107" customWidth="1"/>
    <col min="4358" max="4358" width="10.625" style="107"/>
    <col min="4359" max="4359" width="18.125" style="107" customWidth="1"/>
    <col min="4360" max="4360" width="10.125" style="107" customWidth="1"/>
    <col min="4361" max="4361" width="12.875" style="107" customWidth="1"/>
    <col min="4362" max="4365" width="7.25" style="107" customWidth="1"/>
    <col min="4366" max="4608" width="10.625" style="107"/>
    <col min="4609" max="4609" width="1.125" style="107" customWidth="1"/>
    <col min="4610" max="4610" width="10.625" style="107"/>
    <col min="4611" max="4611" width="16.875" style="107" customWidth="1"/>
    <col min="4612" max="4612" width="10.625" style="107"/>
    <col min="4613" max="4613" width="15.25" style="107" customWidth="1"/>
    <col min="4614" max="4614" width="10.625" style="107"/>
    <col min="4615" max="4615" width="18.125" style="107" customWidth="1"/>
    <col min="4616" max="4616" width="10.125" style="107" customWidth="1"/>
    <col min="4617" max="4617" width="12.875" style="107" customWidth="1"/>
    <col min="4618" max="4621" width="7.25" style="107" customWidth="1"/>
    <col min="4622" max="4864" width="10.625" style="107"/>
    <col min="4865" max="4865" width="1.125" style="107" customWidth="1"/>
    <col min="4866" max="4866" width="10.625" style="107"/>
    <col min="4867" max="4867" width="16.875" style="107" customWidth="1"/>
    <col min="4868" max="4868" width="10.625" style="107"/>
    <col min="4869" max="4869" width="15.25" style="107" customWidth="1"/>
    <col min="4870" max="4870" width="10.625" style="107"/>
    <col min="4871" max="4871" width="18.125" style="107" customWidth="1"/>
    <col min="4872" max="4872" width="10.125" style="107" customWidth="1"/>
    <col min="4873" max="4873" width="12.875" style="107" customWidth="1"/>
    <col min="4874" max="4877" width="7.25" style="107" customWidth="1"/>
    <col min="4878" max="5120" width="10.625" style="107"/>
    <col min="5121" max="5121" width="1.125" style="107" customWidth="1"/>
    <col min="5122" max="5122" width="10.625" style="107"/>
    <col min="5123" max="5123" width="16.875" style="107" customWidth="1"/>
    <col min="5124" max="5124" width="10.625" style="107"/>
    <col min="5125" max="5125" width="15.25" style="107" customWidth="1"/>
    <col min="5126" max="5126" width="10.625" style="107"/>
    <col min="5127" max="5127" width="18.125" style="107" customWidth="1"/>
    <col min="5128" max="5128" width="10.125" style="107" customWidth="1"/>
    <col min="5129" max="5129" width="12.875" style="107" customWidth="1"/>
    <col min="5130" max="5133" width="7.25" style="107" customWidth="1"/>
    <col min="5134" max="5376" width="10.625" style="107"/>
    <col min="5377" max="5377" width="1.125" style="107" customWidth="1"/>
    <col min="5378" max="5378" width="10.625" style="107"/>
    <col min="5379" max="5379" width="16.875" style="107" customWidth="1"/>
    <col min="5380" max="5380" width="10.625" style="107"/>
    <col min="5381" max="5381" width="15.25" style="107" customWidth="1"/>
    <col min="5382" max="5382" width="10.625" style="107"/>
    <col min="5383" max="5383" width="18.125" style="107" customWidth="1"/>
    <col min="5384" max="5384" width="10.125" style="107" customWidth="1"/>
    <col min="5385" max="5385" width="12.875" style="107" customWidth="1"/>
    <col min="5386" max="5389" width="7.25" style="107" customWidth="1"/>
    <col min="5390" max="5632" width="10.625" style="107"/>
    <col min="5633" max="5633" width="1.125" style="107" customWidth="1"/>
    <col min="5634" max="5634" width="10.625" style="107"/>
    <col min="5635" max="5635" width="16.875" style="107" customWidth="1"/>
    <col min="5636" max="5636" width="10.625" style="107"/>
    <col min="5637" max="5637" width="15.25" style="107" customWidth="1"/>
    <col min="5638" max="5638" width="10.625" style="107"/>
    <col min="5639" max="5639" width="18.125" style="107" customWidth="1"/>
    <col min="5640" max="5640" width="10.125" style="107" customWidth="1"/>
    <col min="5641" max="5641" width="12.875" style="107" customWidth="1"/>
    <col min="5642" max="5645" width="7.25" style="107" customWidth="1"/>
    <col min="5646" max="5888" width="10.625" style="107"/>
    <col min="5889" max="5889" width="1.125" style="107" customWidth="1"/>
    <col min="5890" max="5890" width="10.625" style="107"/>
    <col min="5891" max="5891" width="16.875" style="107" customWidth="1"/>
    <col min="5892" max="5892" width="10.625" style="107"/>
    <col min="5893" max="5893" width="15.25" style="107" customWidth="1"/>
    <col min="5894" max="5894" width="10.625" style="107"/>
    <col min="5895" max="5895" width="18.125" style="107" customWidth="1"/>
    <col min="5896" max="5896" width="10.125" style="107" customWidth="1"/>
    <col min="5897" max="5897" width="12.875" style="107" customWidth="1"/>
    <col min="5898" max="5901" width="7.25" style="107" customWidth="1"/>
    <col min="5902" max="6144" width="10.625" style="107"/>
    <col min="6145" max="6145" width="1.125" style="107" customWidth="1"/>
    <col min="6146" max="6146" width="10.625" style="107"/>
    <col min="6147" max="6147" width="16.875" style="107" customWidth="1"/>
    <col min="6148" max="6148" width="10.625" style="107"/>
    <col min="6149" max="6149" width="15.25" style="107" customWidth="1"/>
    <col min="6150" max="6150" width="10.625" style="107"/>
    <col min="6151" max="6151" width="18.125" style="107" customWidth="1"/>
    <col min="6152" max="6152" width="10.125" style="107" customWidth="1"/>
    <col min="6153" max="6153" width="12.875" style="107" customWidth="1"/>
    <col min="6154" max="6157" width="7.25" style="107" customWidth="1"/>
    <col min="6158" max="6400" width="10.625" style="107"/>
    <col min="6401" max="6401" width="1.125" style="107" customWidth="1"/>
    <col min="6402" max="6402" width="10.625" style="107"/>
    <col min="6403" max="6403" width="16.875" style="107" customWidth="1"/>
    <col min="6404" max="6404" width="10.625" style="107"/>
    <col min="6405" max="6405" width="15.25" style="107" customWidth="1"/>
    <col min="6406" max="6406" width="10.625" style="107"/>
    <col min="6407" max="6407" width="18.125" style="107" customWidth="1"/>
    <col min="6408" max="6408" width="10.125" style="107" customWidth="1"/>
    <col min="6409" max="6409" width="12.875" style="107" customWidth="1"/>
    <col min="6410" max="6413" width="7.25" style="107" customWidth="1"/>
    <col min="6414" max="6656" width="10.625" style="107"/>
    <col min="6657" max="6657" width="1.125" style="107" customWidth="1"/>
    <col min="6658" max="6658" width="10.625" style="107"/>
    <col min="6659" max="6659" width="16.875" style="107" customWidth="1"/>
    <col min="6660" max="6660" width="10.625" style="107"/>
    <col min="6661" max="6661" width="15.25" style="107" customWidth="1"/>
    <col min="6662" max="6662" width="10.625" style="107"/>
    <col min="6663" max="6663" width="18.125" style="107" customWidth="1"/>
    <col min="6664" max="6664" width="10.125" style="107" customWidth="1"/>
    <col min="6665" max="6665" width="12.875" style="107" customWidth="1"/>
    <col min="6666" max="6669" width="7.25" style="107" customWidth="1"/>
    <col min="6670" max="6912" width="10.625" style="107"/>
    <col min="6913" max="6913" width="1.125" style="107" customWidth="1"/>
    <col min="6914" max="6914" width="10.625" style="107"/>
    <col min="6915" max="6915" width="16.875" style="107" customWidth="1"/>
    <col min="6916" max="6916" width="10.625" style="107"/>
    <col min="6917" max="6917" width="15.25" style="107" customWidth="1"/>
    <col min="6918" max="6918" width="10.625" style="107"/>
    <col min="6919" max="6919" width="18.125" style="107" customWidth="1"/>
    <col min="6920" max="6920" width="10.125" style="107" customWidth="1"/>
    <col min="6921" max="6921" width="12.875" style="107" customWidth="1"/>
    <col min="6922" max="6925" width="7.25" style="107" customWidth="1"/>
    <col min="6926" max="7168" width="10.625" style="107"/>
    <col min="7169" max="7169" width="1.125" style="107" customWidth="1"/>
    <col min="7170" max="7170" width="10.625" style="107"/>
    <col min="7171" max="7171" width="16.875" style="107" customWidth="1"/>
    <col min="7172" max="7172" width="10.625" style="107"/>
    <col min="7173" max="7173" width="15.25" style="107" customWidth="1"/>
    <col min="7174" max="7174" width="10.625" style="107"/>
    <col min="7175" max="7175" width="18.125" style="107" customWidth="1"/>
    <col min="7176" max="7176" width="10.125" style="107" customWidth="1"/>
    <col min="7177" max="7177" width="12.875" style="107" customWidth="1"/>
    <col min="7178" max="7181" width="7.25" style="107" customWidth="1"/>
    <col min="7182" max="7424" width="10.625" style="107"/>
    <col min="7425" max="7425" width="1.125" style="107" customWidth="1"/>
    <col min="7426" max="7426" width="10.625" style="107"/>
    <col min="7427" max="7427" width="16.875" style="107" customWidth="1"/>
    <col min="7428" max="7428" width="10.625" style="107"/>
    <col min="7429" max="7429" width="15.25" style="107" customWidth="1"/>
    <col min="7430" max="7430" width="10.625" style="107"/>
    <col min="7431" max="7431" width="18.125" style="107" customWidth="1"/>
    <col min="7432" max="7432" width="10.125" style="107" customWidth="1"/>
    <col min="7433" max="7433" width="12.875" style="107" customWidth="1"/>
    <col min="7434" max="7437" width="7.25" style="107" customWidth="1"/>
    <col min="7438" max="7680" width="10.625" style="107"/>
    <col min="7681" max="7681" width="1.125" style="107" customWidth="1"/>
    <col min="7682" max="7682" width="10.625" style="107"/>
    <col min="7683" max="7683" width="16.875" style="107" customWidth="1"/>
    <col min="7684" max="7684" width="10.625" style="107"/>
    <col min="7685" max="7685" width="15.25" style="107" customWidth="1"/>
    <col min="7686" max="7686" width="10.625" style="107"/>
    <col min="7687" max="7687" width="18.125" style="107" customWidth="1"/>
    <col min="7688" max="7688" width="10.125" style="107" customWidth="1"/>
    <col min="7689" max="7689" width="12.875" style="107" customWidth="1"/>
    <col min="7690" max="7693" width="7.25" style="107" customWidth="1"/>
    <col min="7694" max="7936" width="10.625" style="107"/>
    <col min="7937" max="7937" width="1.125" style="107" customWidth="1"/>
    <col min="7938" max="7938" width="10.625" style="107"/>
    <col min="7939" max="7939" width="16.875" style="107" customWidth="1"/>
    <col min="7940" max="7940" width="10.625" style="107"/>
    <col min="7941" max="7941" width="15.25" style="107" customWidth="1"/>
    <col min="7942" max="7942" width="10.625" style="107"/>
    <col min="7943" max="7943" width="18.125" style="107" customWidth="1"/>
    <col min="7944" max="7944" width="10.125" style="107" customWidth="1"/>
    <col min="7945" max="7945" width="12.875" style="107" customWidth="1"/>
    <col min="7946" max="7949" width="7.25" style="107" customWidth="1"/>
    <col min="7950" max="8192" width="10.625" style="107"/>
    <col min="8193" max="8193" width="1.125" style="107" customWidth="1"/>
    <col min="8194" max="8194" width="10.625" style="107"/>
    <col min="8195" max="8195" width="16.875" style="107" customWidth="1"/>
    <col min="8196" max="8196" width="10.625" style="107"/>
    <col min="8197" max="8197" width="15.25" style="107" customWidth="1"/>
    <col min="8198" max="8198" width="10.625" style="107"/>
    <col min="8199" max="8199" width="18.125" style="107" customWidth="1"/>
    <col min="8200" max="8200" width="10.125" style="107" customWidth="1"/>
    <col min="8201" max="8201" width="12.875" style="107" customWidth="1"/>
    <col min="8202" max="8205" width="7.25" style="107" customWidth="1"/>
    <col min="8206" max="8448" width="10.625" style="107"/>
    <col min="8449" max="8449" width="1.125" style="107" customWidth="1"/>
    <col min="8450" max="8450" width="10.625" style="107"/>
    <col min="8451" max="8451" width="16.875" style="107" customWidth="1"/>
    <col min="8452" max="8452" width="10.625" style="107"/>
    <col min="8453" max="8453" width="15.25" style="107" customWidth="1"/>
    <col min="8454" max="8454" width="10.625" style="107"/>
    <col min="8455" max="8455" width="18.125" style="107" customWidth="1"/>
    <col min="8456" max="8456" width="10.125" style="107" customWidth="1"/>
    <col min="8457" max="8457" width="12.875" style="107" customWidth="1"/>
    <col min="8458" max="8461" width="7.25" style="107" customWidth="1"/>
    <col min="8462" max="8704" width="10.625" style="107"/>
    <col min="8705" max="8705" width="1.125" style="107" customWidth="1"/>
    <col min="8706" max="8706" width="10.625" style="107"/>
    <col min="8707" max="8707" width="16.875" style="107" customWidth="1"/>
    <col min="8708" max="8708" width="10.625" style="107"/>
    <col min="8709" max="8709" width="15.25" style="107" customWidth="1"/>
    <col min="8710" max="8710" width="10.625" style="107"/>
    <col min="8711" max="8711" width="18.125" style="107" customWidth="1"/>
    <col min="8712" max="8712" width="10.125" style="107" customWidth="1"/>
    <col min="8713" max="8713" width="12.875" style="107" customWidth="1"/>
    <col min="8714" max="8717" width="7.25" style="107" customWidth="1"/>
    <col min="8718" max="8960" width="10.625" style="107"/>
    <col min="8961" max="8961" width="1.125" style="107" customWidth="1"/>
    <col min="8962" max="8962" width="10.625" style="107"/>
    <col min="8963" max="8963" width="16.875" style="107" customWidth="1"/>
    <col min="8964" max="8964" width="10.625" style="107"/>
    <col min="8965" max="8965" width="15.25" style="107" customWidth="1"/>
    <col min="8966" max="8966" width="10.625" style="107"/>
    <col min="8967" max="8967" width="18.125" style="107" customWidth="1"/>
    <col min="8968" max="8968" width="10.125" style="107" customWidth="1"/>
    <col min="8969" max="8969" width="12.875" style="107" customWidth="1"/>
    <col min="8970" max="8973" width="7.25" style="107" customWidth="1"/>
    <col min="8974" max="9216" width="10.625" style="107"/>
    <col min="9217" max="9217" width="1.125" style="107" customWidth="1"/>
    <col min="9218" max="9218" width="10.625" style="107"/>
    <col min="9219" max="9219" width="16.875" style="107" customWidth="1"/>
    <col min="9220" max="9220" width="10.625" style="107"/>
    <col min="9221" max="9221" width="15.25" style="107" customWidth="1"/>
    <col min="9222" max="9222" width="10.625" style="107"/>
    <col min="9223" max="9223" width="18.125" style="107" customWidth="1"/>
    <col min="9224" max="9224" width="10.125" style="107" customWidth="1"/>
    <col min="9225" max="9225" width="12.875" style="107" customWidth="1"/>
    <col min="9226" max="9229" width="7.25" style="107" customWidth="1"/>
    <col min="9230" max="9472" width="10.625" style="107"/>
    <col min="9473" max="9473" width="1.125" style="107" customWidth="1"/>
    <col min="9474" max="9474" width="10.625" style="107"/>
    <col min="9475" max="9475" width="16.875" style="107" customWidth="1"/>
    <col min="9476" max="9476" width="10.625" style="107"/>
    <col min="9477" max="9477" width="15.25" style="107" customWidth="1"/>
    <col min="9478" max="9478" width="10.625" style="107"/>
    <col min="9479" max="9479" width="18.125" style="107" customWidth="1"/>
    <col min="9480" max="9480" width="10.125" style="107" customWidth="1"/>
    <col min="9481" max="9481" width="12.875" style="107" customWidth="1"/>
    <col min="9482" max="9485" width="7.25" style="107" customWidth="1"/>
    <col min="9486" max="9728" width="10.625" style="107"/>
    <col min="9729" max="9729" width="1.125" style="107" customWidth="1"/>
    <col min="9730" max="9730" width="10.625" style="107"/>
    <col min="9731" max="9731" width="16.875" style="107" customWidth="1"/>
    <col min="9732" max="9732" width="10.625" style="107"/>
    <col min="9733" max="9733" width="15.25" style="107" customWidth="1"/>
    <col min="9734" max="9734" width="10.625" style="107"/>
    <col min="9735" max="9735" width="18.125" style="107" customWidth="1"/>
    <col min="9736" max="9736" width="10.125" style="107" customWidth="1"/>
    <col min="9737" max="9737" width="12.875" style="107" customWidth="1"/>
    <col min="9738" max="9741" width="7.25" style="107" customWidth="1"/>
    <col min="9742" max="9984" width="10.625" style="107"/>
    <col min="9985" max="9985" width="1.125" style="107" customWidth="1"/>
    <col min="9986" max="9986" width="10.625" style="107"/>
    <col min="9987" max="9987" width="16.875" style="107" customWidth="1"/>
    <col min="9988" max="9988" width="10.625" style="107"/>
    <col min="9989" max="9989" width="15.25" style="107" customWidth="1"/>
    <col min="9990" max="9990" width="10.625" style="107"/>
    <col min="9991" max="9991" width="18.125" style="107" customWidth="1"/>
    <col min="9992" max="9992" width="10.125" style="107" customWidth="1"/>
    <col min="9993" max="9993" width="12.875" style="107" customWidth="1"/>
    <col min="9994" max="9997" width="7.25" style="107" customWidth="1"/>
    <col min="9998" max="10240" width="10.625" style="107"/>
    <col min="10241" max="10241" width="1.125" style="107" customWidth="1"/>
    <col min="10242" max="10242" width="10.625" style="107"/>
    <col min="10243" max="10243" width="16.875" style="107" customWidth="1"/>
    <col min="10244" max="10244" width="10.625" style="107"/>
    <col min="10245" max="10245" width="15.25" style="107" customWidth="1"/>
    <col min="10246" max="10246" width="10.625" style="107"/>
    <col min="10247" max="10247" width="18.125" style="107" customWidth="1"/>
    <col min="10248" max="10248" width="10.125" style="107" customWidth="1"/>
    <col min="10249" max="10249" width="12.875" style="107" customWidth="1"/>
    <col min="10250" max="10253" width="7.25" style="107" customWidth="1"/>
    <col min="10254" max="10496" width="10.625" style="107"/>
    <col min="10497" max="10497" width="1.125" style="107" customWidth="1"/>
    <col min="10498" max="10498" width="10.625" style="107"/>
    <col min="10499" max="10499" width="16.875" style="107" customWidth="1"/>
    <col min="10500" max="10500" width="10.625" style="107"/>
    <col min="10501" max="10501" width="15.25" style="107" customWidth="1"/>
    <col min="10502" max="10502" width="10.625" style="107"/>
    <col min="10503" max="10503" width="18.125" style="107" customWidth="1"/>
    <col min="10504" max="10504" width="10.125" style="107" customWidth="1"/>
    <col min="10505" max="10505" width="12.875" style="107" customWidth="1"/>
    <col min="10506" max="10509" width="7.25" style="107" customWidth="1"/>
    <col min="10510" max="10752" width="10.625" style="107"/>
    <col min="10753" max="10753" width="1.125" style="107" customWidth="1"/>
    <col min="10754" max="10754" width="10.625" style="107"/>
    <col min="10755" max="10755" width="16.875" style="107" customWidth="1"/>
    <col min="10756" max="10756" width="10.625" style="107"/>
    <col min="10757" max="10757" width="15.25" style="107" customWidth="1"/>
    <col min="10758" max="10758" width="10.625" style="107"/>
    <col min="10759" max="10759" width="18.125" style="107" customWidth="1"/>
    <col min="10760" max="10760" width="10.125" style="107" customWidth="1"/>
    <col min="10761" max="10761" width="12.875" style="107" customWidth="1"/>
    <col min="10762" max="10765" width="7.25" style="107" customWidth="1"/>
    <col min="10766" max="11008" width="10.625" style="107"/>
    <col min="11009" max="11009" width="1.125" style="107" customWidth="1"/>
    <col min="11010" max="11010" width="10.625" style="107"/>
    <col min="11011" max="11011" width="16.875" style="107" customWidth="1"/>
    <col min="11012" max="11012" width="10.625" style="107"/>
    <col min="11013" max="11013" width="15.25" style="107" customWidth="1"/>
    <col min="11014" max="11014" width="10.625" style="107"/>
    <col min="11015" max="11015" width="18.125" style="107" customWidth="1"/>
    <col min="11016" max="11016" width="10.125" style="107" customWidth="1"/>
    <col min="11017" max="11017" width="12.875" style="107" customWidth="1"/>
    <col min="11018" max="11021" width="7.25" style="107" customWidth="1"/>
    <col min="11022" max="11264" width="10.625" style="107"/>
    <col min="11265" max="11265" width="1.125" style="107" customWidth="1"/>
    <col min="11266" max="11266" width="10.625" style="107"/>
    <col min="11267" max="11267" width="16.875" style="107" customWidth="1"/>
    <col min="11268" max="11268" width="10.625" style="107"/>
    <col min="11269" max="11269" width="15.25" style="107" customWidth="1"/>
    <col min="11270" max="11270" width="10.625" style="107"/>
    <col min="11271" max="11271" width="18.125" style="107" customWidth="1"/>
    <col min="11272" max="11272" width="10.125" style="107" customWidth="1"/>
    <col min="11273" max="11273" width="12.875" style="107" customWidth="1"/>
    <col min="11274" max="11277" width="7.25" style="107" customWidth="1"/>
    <col min="11278" max="11520" width="10.625" style="107"/>
    <col min="11521" max="11521" width="1.125" style="107" customWidth="1"/>
    <col min="11522" max="11522" width="10.625" style="107"/>
    <col min="11523" max="11523" width="16.875" style="107" customWidth="1"/>
    <col min="11524" max="11524" width="10.625" style="107"/>
    <col min="11525" max="11525" width="15.25" style="107" customWidth="1"/>
    <col min="11526" max="11526" width="10.625" style="107"/>
    <col min="11527" max="11527" width="18.125" style="107" customWidth="1"/>
    <col min="11528" max="11528" width="10.125" style="107" customWidth="1"/>
    <col min="11529" max="11529" width="12.875" style="107" customWidth="1"/>
    <col min="11530" max="11533" width="7.25" style="107" customWidth="1"/>
    <col min="11534" max="11776" width="10.625" style="107"/>
    <col min="11777" max="11777" width="1.125" style="107" customWidth="1"/>
    <col min="11778" max="11778" width="10.625" style="107"/>
    <col min="11779" max="11779" width="16.875" style="107" customWidth="1"/>
    <col min="11780" max="11780" width="10.625" style="107"/>
    <col min="11781" max="11781" width="15.25" style="107" customWidth="1"/>
    <col min="11782" max="11782" width="10.625" style="107"/>
    <col min="11783" max="11783" width="18.125" style="107" customWidth="1"/>
    <col min="11784" max="11784" width="10.125" style="107" customWidth="1"/>
    <col min="11785" max="11785" width="12.875" style="107" customWidth="1"/>
    <col min="11786" max="11789" width="7.25" style="107" customWidth="1"/>
    <col min="11790" max="12032" width="10.625" style="107"/>
    <col min="12033" max="12033" width="1.125" style="107" customWidth="1"/>
    <col min="12034" max="12034" width="10.625" style="107"/>
    <col min="12035" max="12035" width="16.875" style="107" customWidth="1"/>
    <col min="12036" max="12036" width="10.625" style="107"/>
    <col min="12037" max="12037" width="15.25" style="107" customWidth="1"/>
    <col min="12038" max="12038" width="10.625" style="107"/>
    <col min="12039" max="12039" width="18.125" style="107" customWidth="1"/>
    <col min="12040" max="12040" width="10.125" style="107" customWidth="1"/>
    <col min="12041" max="12041" width="12.875" style="107" customWidth="1"/>
    <col min="12042" max="12045" width="7.25" style="107" customWidth="1"/>
    <col min="12046" max="12288" width="10.625" style="107"/>
    <col min="12289" max="12289" width="1.125" style="107" customWidth="1"/>
    <col min="12290" max="12290" width="10.625" style="107"/>
    <col min="12291" max="12291" width="16.875" style="107" customWidth="1"/>
    <col min="12292" max="12292" width="10.625" style="107"/>
    <col min="12293" max="12293" width="15.25" style="107" customWidth="1"/>
    <col min="12294" max="12294" width="10.625" style="107"/>
    <col min="12295" max="12295" width="18.125" style="107" customWidth="1"/>
    <col min="12296" max="12296" width="10.125" style="107" customWidth="1"/>
    <col min="12297" max="12297" width="12.875" style="107" customWidth="1"/>
    <col min="12298" max="12301" width="7.25" style="107" customWidth="1"/>
    <col min="12302" max="12544" width="10.625" style="107"/>
    <col min="12545" max="12545" width="1.125" style="107" customWidth="1"/>
    <col min="12546" max="12546" width="10.625" style="107"/>
    <col min="12547" max="12547" width="16.875" style="107" customWidth="1"/>
    <col min="12548" max="12548" width="10.625" style="107"/>
    <col min="12549" max="12549" width="15.25" style="107" customWidth="1"/>
    <col min="12550" max="12550" width="10.625" style="107"/>
    <col min="12551" max="12551" width="18.125" style="107" customWidth="1"/>
    <col min="12552" max="12552" width="10.125" style="107" customWidth="1"/>
    <col min="12553" max="12553" width="12.875" style="107" customWidth="1"/>
    <col min="12554" max="12557" width="7.25" style="107" customWidth="1"/>
    <col min="12558" max="12800" width="10.625" style="107"/>
    <col min="12801" max="12801" width="1.125" style="107" customWidth="1"/>
    <col min="12802" max="12802" width="10.625" style="107"/>
    <col min="12803" max="12803" width="16.875" style="107" customWidth="1"/>
    <col min="12804" max="12804" width="10.625" style="107"/>
    <col min="12805" max="12805" width="15.25" style="107" customWidth="1"/>
    <col min="12806" max="12806" width="10.625" style="107"/>
    <col min="12807" max="12807" width="18.125" style="107" customWidth="1"/>
    <col min="12808" max="12808" width="10.125" style="107" customWidth="1"/>
    <col min="12809" max="12809" width="12.875" style="107" customWidth="1"/>
    <col min="12810" max="12813" width="7.25" style="107" customWidth="1"/>
    <col min="12814" max="13056" width="10.625" style="107"/>
    <col min="13057" max="13057" width="1.125" style="107" customWidth="1"/>
    <col min="13058" max="13058" width="10.625" style="107"/>
    <col min="13059" max="13059" width="16.875" style="107" customWidth="1"/>
    <col min="13060" max="13060" width="10.625" style="107"/>
    <col min="13061" max="13061" width="15.25" style="107" customWidth="1"/>
    <col min="13062" max="13062" width="10.625" style="107"/>
    <col min="13063" max="13063" width="18.125" style="107" customWidth="1"/>
    <col min="13064" max="13064" width="10.125" style="107" customWidth="1"/>
    <col min="13065" max="13065" width="12.875" style="107" customWidth="1"/>
    <col min="13066" max="13069" width="7.25" style="107" customWidth="1"/>
    <col min="13070" max="13312" width="10.625" style="107"/>
    <col min="13313" max="13313" width="1.125" style="107" customWidth="1"/>
    <col min="13314" max="13314" width="10.625" style="107"/>
    <col min="13315" max="13315" width="16.875" style="107" customWidth="1"/>
    <col min="13316" max="13316" width="10.625" style="107"/>
    <col min="13317" max="13317" width="15.25" style="107" customWidth="1"/>
    <col min="13318" max="13318" width="10.625" style="107"/>
    <col min="13319" max="13319" width="18.125" style="107" customWidth="1"/>
    <col min="13320" max="13320" width="10.125" style="107" customWidth="1"/>
    <col min="13321" max="13321" width="12.875" style="107" customWidth="1"/>
    <col min="13322" max="13325" width="7.25" style="107" customWidth="1"/>
    <col min="13326" max="13568" width="10.625" style="107"/>
    <col min="13569" max="13569" width="1.125" style="107" customWidth="1"/>
    <col min="13570" max="13570" width="10.625" style="107"/>
    <col min="13571" max="13571" width="16.875" style="107" customWidth="1"/>
    <col min="13572" max="13572" width="10.625" style="107"/>
    <col min="13573" max="13573" width="15.25" style="107" customWidth="1"/>
    <col min="13574" max="13574" width="10.625" style="107"/>
    <col min="13575" max="13575" width="18.125" style="107" customWidth="1"/>
    <col min="13576" max="13576" width="10.125" style="107" customWidth="1"/>
    <col min="13577" max="13577" width="12.875" style="107" customWidth="1"/>
    <col min="13578" max="13581" width="7.25" style="107" customWidth="1"/>
    <col min="13582" max="13824" width="10.625" style="107"/>
    <col min="13825" max="13825" width="1.125" style="107" customWidth="1"/>
    <col min="13826" max="13826" width="10.625" style="107"/>
    <col min="13827" max="13827" width="16.875" style="107" customWidth="1"/>
    <col min="13828" max="13828" width="10.625" style="107"/>
    <col min="13829" max="13829" width="15.25" style="107" customWidth="1"/>
    <col min="13830" max="13830" width="10.625" style="107"/>
    <col min="13831" max="13831" width="18.125" style="107" customWidth="1"/>
    <col min="13832" max="13832" width="10.125" style="107" customWidth="1"/>
    <col min="13833" max="13833" width="12.875" style="107" customWidth="1"/>
    <col min="13834" max="13837" width="7.25" style="107" customWidth="1"/>
    <col min="13838" max="14080" width="10.625" style="107"/>
    <col min="14081" max="14081" width="1.125" style="107" customWidth="1"/>
    <col min="14082" max="14082" width="10.625" style="107"/>
    <col min="14083" max="14083" width="16.875" style="107" customWidth="1"/>
    <col min="14084" max="14084" width="10.625" style="107"/>
    <col min="14085" max="14085" width="15.25" style="107" customWidth="1"/>
    <col min="14086" max="14086" width="10.625" style="107"/>
    <col min="14087" max="14087" width="18.125" style="107" customWidth="1"/>
    <col min="14088" max="14088" width="10.125" style="107" customWidth="1"/>
    <col min="14089" max="14089" width="12.875" style="107" customWidth="1"/>
    <col min="14090" max="14093" width="7.25" style="107" customWidth="1"/>
    <col min="14094" max="14336" width="10.625" style="107"/>
    <col min="14337" max="14337" width="1.125" style="107" customWidth="1"/>
    <col min="14338" max="14338" width="10.625" style="107"/>
    <col min="14339" max="14339" width="16.875" style="107" customWidth="1"/>
    <col min="14340" max="14340" width="10.625" style="107"/>
    <col min="14341" max="14341" width="15.25" style="107" customWidth="1"/>
    <col min="14342" max="14342" width="10.625" style="107"/>
    <col min="14343" max="14343" width="18.125" style="107" customWidth="1"/>
    <col min="14344" max="14344" width="10.125" style="107" customWidth="1"/>
    <col min="14345" max="14345" width="12.875" style="107" customWidth="1"/>
    <col min="14346" max="14349" width="7.25" style="107" customWidth="1"/>
    <col min="14350" max="14592" width="10.625" style="107"/>
    <col min="14593" max="14593" width="1.125" style="107" customWidth="1"/>
    <col min="14594" max="14594" width="10.625" style="107"/>
    <col min="14595" max="14595" width="16.875" style="107" customWidth="1"/>
    <col min="14596" max="14596" width="10.625" style="107"/>
    <col min="14597" max="14597" width="15.25" style="107" customWidth="1"/>
    <col min="14598" max="14598" width="10.625" style="107"/>
    <col min="14599" max="14599" width="18.125" style="107" customWidth="1"/>
    <col min="14600" max="14600" width="10.125" style="107" customWidth="1"/>
    <col min="14601" max="14601" width="12.875" style="107" customWidth="1"/>
    <col min="14602" max="14605" width="7.25" style="107" customWidth="1"/>
    <col min="14606" max="14848" width="10.625" style="107"/>
    <col min="14849" max="14849" width="1.125" style="107" customWidth="1"/>
    <col min="14850" max="14850" width="10.625" style="107"/>
    <col min="14851" max="14851" width="16.875" style="107" customWidth="1"/>
    <col min="14852" max="14852" width="10.625" style="107"/>
    <col min="14853" max="14853" width="15.25" style="107" customWidth="1"/>
    <col min="14854" max="14854" width="10.625" style="107"/>
    <col min="14855" max="14855" width="18.125" style="107" customWidth="1"/>
    <col min="14856" max="14856" width="10.125" style="107" customWidth="1"/>
    <col min="14857" max="14857" width="12.875" style="107" customWidth="1"/>
    <col min="14858" max="14861" width="7.25" style="107" customWidth="1"/>
    <col min="14862" max="15104" width="10.625" style="107"/>
    <col min="15105" max="15105" width="1.125" style="107" customWidth="1"/>
    <col min="15106" max="15106" width="10.625" style="107"/>
    <col min="15107" max="15107" width="16.875" style="107" customWidth="1"/>
    <col min="15108" max="15108" width="10.625" style="107"/>
    <col min="15109" max="15109" width="15.25" style="107" customWidth="1"/>
    <col min="15110" max="15110" width="10.625" style="107"/>
    <col min="15111" max="15111" width="18.125" style="107" customWidth="1"/>
    <col min="15112" max="15112" width="10.125" style="107" customWidth="1"/>
    <col min="15113" max="15113" width="12.875" style="107" customWidth="1"/>
    <col min="15114" max="15117" width="7.25" style="107" customWidth="1"/>
    <col min="15118" max="15360" width="10.625" style="107"/>
    <col min="15361" max="15361" width="1.125" style="107" customWidth="1"/>
    <col min="15362" max="15362" width="10.625" style="107"/>
    <col min="15363" max="15363" width="16.875" style="107" customWidth="1"/>
    <col min="15364" max="15364" width="10.625" style="107"/>
    <col min="15365" max="15365" width="15.25" style="107" customWidth="1"/>
    <col min="15366" max="15366" width="10.625" style="107"/>
    <col min="15367" max="15367" width="18.125" style="107" customWidth="1"/>
    <col min="15368" max="15368" width="10.125" style="107" customWidth="1"/>
    <col min="15369" max="15369" width="12.875" style="107" customWidth="1"/>
    <col min="15370" max="15373" width="7.25" style="107" customWidth="1"/>
    <col min="15374" max="15616" width="10.625" style="107"/>
    <col min="15617" max="15617" width="1.125" style="107" customWidth="1"/>
    <col min="15618" max="15618" width="10.625" style="107"/>
    <col min="15619" max="15619" width="16.875" style="107" customWidth="1"/>
    <col min="15620" max="15620" width="10.625" style="107"/>
    <col min="15621" max="15621" width="15.25" style="107" customWidth="1"/>
    <col min="15622" max="15622" width="10.625" style="107"/>
    <col min="15623" max="15623" width="18.125" style="107" customWidth="1"/>
    <col min="15624" max="15624" width="10.125" style="107" customWidth="1"/>
    <col min="15625" max="15625" width="12.875" style="107" customWidth="1"/>
    <col min="15626" max="15629" width="7.25" style="107" customWidth="1"/>
    <col min="15630" max="15872" width="10.625" style="107"/>
    <col min="15873" max="15873" width="1.125" style="107" customWidth="1"/>
    <col min="15874" max="15874" width="10.625" style="107"/>
    <col min="15875" max="15875" width="16.875" style="107" customWidth="1"/>
    <col min="15876" max="15876" width="10.625" style="107"/>
    <col min="15877" max="15877" width="15.25" style="107" customWidth="1"/>
    <col min="15878" max="15878" width="10.625" style="107"/>
    <col min="15879" max="15879" width="18.125" style="107" customWidth="1"/>
    <col min="15880" max="15880" width="10.125" style="107" customWidth="1"/>
    <col min="15881" max="15881" width="12.875" style="107" customWidth="1"/>
    <col min="15882" max="15885" width="7.25" style="107" customWidth="1"/>
    <col min="15886" max="16128" width="10.625" style="107"/>
    <col min="16129" max="16129" width="1.125" style="107" customWidth="1"/>
    <col min="16130" max="16130" width="10.625" style="107"/>
    <col min="16131" max="16131" width="16.875" style="107" customWidth="1"/>
    <col min="16132" max="16132" width="10.625" style="107"/>
    <col min="16133" max="16133" width="15.25" style="107" customWidth="1"/>
    <col min="16134" max="16134" width="10.625" style="107"/>
    <col min="16135" max="16135" width="18.125" style="107" customWidth="1"/>
    <col min="16136" max="16136" width="10.125" style="107" customWidth="1"/>
    <col min="16137" max="16137" width="12.875" style="107" customWidth="1"/>
    <col min="16138" max="16141" width="7.25" style="107" customWidth="1"/>
    <col min="16142" max="16384" width="10.625" style="107"/>
  </cols>
  <sheetData>
    <row r="2" spans="2:13" ht="23">
      <c r="C2" s="108"/>
      <c r="D2" s="108"/>
      <c r="E2" s="108"/>
      <c r="F2" s="109" t="s">
        <v>702</v>
      </c>
      <c r="G2" s="108"/>
      <c r="H2" s="108"/>
      <c r="I2" s="108"/>
      <c r="J2" s="108"/>
      <c r="K2" s="108"/>
      <c r="L2" s="108"/>
    </row>
    <row r="3" spans="2:13" ht="23">
      <c r="C3" s="108"/>
      <c r="D3" s="108"/>
      <c r="F3" s="109" t="s">
        <v>703</v>
      </c>
      <c r="G3" s="108"/>
      <c r="H3" s="108"/>
      <c r="I3" s="108"/>
      <c r="J3" s="108"/>
      <c r="K3" s="108"/>
      <c r="L3" s="108"/>
    </row>
    <row r="4" spans="2:13" ht="20">
      <c r="B4" s="148"/>
      <c r="C4" s="149"/>
      <c r="E4" s="150"/>
    </row>
    <row r="5" spans="2:13" ht="19" thickBot="1">
      <c r="B5" s="151" t="s">
        <v>704</v>
      </c>
    </row>
    <row r="6" spans="2:13" ht="17" thickBot="1">
      <c r="B6" s="265" t="s">
        <v>1</v>
      </c>
      <c r="C6" s="266" t="s">
        <v>81</v>
      </c>
      <c r="D6" s="267" t="s">
        <v>82</v>
      </c>
      <c r="E6" s="268" t="s">
        <v>83</v>
      </c>
      <c r="F6" s="268" t="s">
        <v>5</v>
      </c>
      <c r="G6" s="269" t="s">
        <v>6</v>
      </c>
      <c r="H6" s="270" t="s">
        <v>206</v>
      </c>
      <c r="J6" s="203" t="s">
        <v>705</v>
      </c>
      <c r="K6" s="152" t="s">
        <v>7</v>
      </c>
      <c r="L6" s="152" t="s">
        <v>641</v>
      </c>
      <c r="M6" s="153" t="s">
        <v>706</v>
      </c>
    </row>
    <row r="7" spans="2:13" ht="15" customHeight="1">
      <c r="B7" s="719" t="s">
        <v>230</v>
      </c>
      <c r="C7" s="720" t="s">
        <v>707</v>
      </c>
      <c r="D7" s="655"/>
      <c r="E7" s="721" t="s">
        <v>708</v>
      </c>
      <c r="F7" s="722">
        <v>498</v>
      </c>
      <c r="G7" s="721" t="s">
        <v>709</v>
      </c>
      <c r="H7" s="723">
        <v>2000</v>
      </c>
      <c r="I7" s="206"/>
      <c r="J7" s="632">
        <v>1000</v>
      </c>
      <c r="K7" s="633">
        <v>999.18</v>
      </c>
      <c r="L7" s="634">
        <v>1000</v>
      </c>
      <c r="M7" s="635">
        <v>1000</v>
      </c>
    </row>
    <row r="8" spans="2:13" ht="15" customHeight="1">
      <c r="B8" s="714" t="s">
        <v>234</v>
      </c>
      <c r="C8" s="712" t="s">
        <v>710</v>
      </c>
      <c r="D8" s="636"/>
      <c r="E8" s="637" t="s">
        <v>711</v>
      </c>
      <c r="F8" s="638">
        <v>426</v>
      </c>
      <c r="G8" s="638" t="s">
        <v>712</v>
      </c>
      <c r="H8" s="715">
        <v>1982.34</v>
      </c>
      <c r="I8" s="206"/>
      <c r="J8" s="639">
        <v>996.05</v>
      </c>
      <c r="K8" s="640">
        <v>1000</v>
      </c>
      <c r="L8" s="641">
        <v>938.47</v>
      </c>
      <c r="M8" s="642">
        <v>972.58</v>
      </c>
    </row>
    <row r="9" spans="2:13">
      <c r="B9" s="714" t="s">
        <v>236</v>
      </c>
      <c r="C9" s="712" t="s">
        <v>713</v>
      </c>
      <c r="D9" s="643"/>
      <c r="E9" s="644" t="s">
        <v>714</v>
      </c>
      <c r="F9" s="638">
        <v>662</v>
      </c>
      <c r="G9" s="644" t="s">
        <v>715</v>
      </c>
      <c r="H9" s="715">
        <v>1845.05</v>
      </c>
      <c r="I9" s="206"/>
      <c r="J9" s="639">
        <v>944.98</v>
      </c>
      <c r="K9" s="640">
        <v>901.73</v>
      </c>
      <c r="L9" s="640">
        <v>898.41</v>
      </c>
      <c r="M9" s="645">
        <v>882.75</v>
      </c>
    </row>
    <row r="10" spans="2:13" ht="15" customHeight="1">
      <c r="B10" s="714" t="s">
        <v>240</v>
      </c>
      <c r="C10" s="643" t="s">
        <v>716</v>
      </c>
      <c r="D10" s="643"/>
      <c r="E10" s="646" t="s">
        <v>717</v>
      </c>
      <c r="F10" s="638">
        <v>138</v>
      </c>
      <c r="G10" s="644" t="s">
        <v>718</v>
      </c>
      <c r="H10" s="715">
        <v>1802.51</v>
      </c>
      <c r="I10" s="206"/>
      <c r="J10" s="639">
        <v>935.52</v>
      </c>
      <c r="K10" s="640">
        <v>892.46</v>
      </c>
      <c r="L10" s="641">
        <v>791.59</v>
      </c>
      <c r="M10" s="642">
        <v>841.52</v>
      </c>
    </row>
    <row r="11" spans="2:13" ht="15" customHeight="1">
      <c r="B11" s="714" t="s">
        <v>242</v>
      </c>
      <c r="C11" s="643" t="s">
        <v>719</v>
      </c>
      <c r="D11" s="643"/>
      <c r="E11" s="637" t="s">
        <v>711</v>
      </c>
      <c r="F11" s="638">
        <v>401</v>
      </c>
      <c r="G11" s="638" t="s">
        <v>388</v>
      </c>
      <c r="H11" s="715">
        <v>1691.25</v>
      </c>
      <c r="I11" s="206"/>
      <c r="J11" s="639">
        <v>856.26</v>
      </c>
      <c r="K11" s="641">
        <v>788.42</v>
      </c>
      <c r="L11" s="640">
        <v>834.54</v>
      </c>
      <c r="M11" s="642">
        <v>835.45</v>
      </c>
    </row>
    <row r="12" spans="2:13" ht="17" thickBot="1">
      <c r="B12" s="716"/>
      <c r="C12" s="717"/>
      <c r="D12" s="170"/>
      <c r="E12" s="170"/>
      <c r="F12" s="128"/>
      <c r="G12" s="718"/>
      <c r="H12" s="678"/>
      <c r="I12" s="206"/>
      <c r="J12" s="164"/>
      <c r="K12" s="647"/>
      <c r="L12" s="647"/>
      <c r="M12" s="166"/>
    </row>
    <row r="15" spans="2:13" ht="19" thickBot="1">
      <c r="B15" s="151" t="s">
        <v>720</v>
      </c>
    </row>
    <row r="16" spans="2:13" ht="17" thickBot="1">
      <c r="B16" s="265" t="s">
        <v>1</v>
      </c>
      <c r="C16" s="266" t="s">
        <v>81</v>
      </c>
      <c r="D16" s="267" t="s">
        <v>82</v>
      </c>
      <c r="E16" s="268" t="s">
        <v>83</v>
      </c>
      <c r="F16" s="268" t="s">
        <v>5</v>
      </c>
      <c r="G16" s="269" t="s">
        <v>6</v>
      </c>
      <c r="H16" s="270" t="s">
        <v>206</v>
      </c>
      <c r="J16" s="203" t="s">
        <v>705</v>
      </c>
      <c r="K16" s="152" t="s">
        <v>7</v>
      </c>
      <c r="L16" s="152" t="s">
        <v>641</v>
      </c>
      <c r="M16" s="153" t="s">
        <v>706</v>
      </c>
    </row>
    <row r="17" spans="2:13" ht="15" customHeight="1">
      <c r="B17" s="719" t="s">
        <v>230</v>
      </c>
      <c r="C17" s="726" t="s">
        <v>721</v>
      </c>
      <c r="D17" s="655"/>
      <c r="E17" s="727" t="s">
        <v>711</v>
      </c>
      <c r="F17" s="722">
        <v>694</v>
      </c>
      <c r="G17" s="722" t="s">
        <v>722</v>
      </c>
      <c r="H17" s="723">
        <v>1479.1</v>
      </c>
      <c r="I17" s="206"/>
      <c r="J17" s="632">
        <v>500</v>
      </c>
      <c r="K17" s="634">
        <v>1000</v>
      </c>
      <c r="L17" s="634">
        <v>1000</v>
      </c>
      <c r="M17" s="635">
        <v>1000</v>
      </c>
    </row>
    <row r="18" spans="2:13" ht="15" customHeight="1">
      <c r="B18" s="714" t="s">
        <v>234</v>
      </c>
      <c r="C18" s="648" t="s">
        <v>716</v>
      </c>
      <c r="D18" s="636"/>
      <c r="E18" s="646" t="s">
        <v>717</v>
      </c>
      <c r="F18" s="638">
        <v>138</v>
      </c>
      <c r="G18" s="638" t="s">
        <v>723</v>
      </c>
      <c r="H18" s="715">
        <v>1446.06</v>
      </c>
      <c r="I18" s="206"/>
      <c r="J18" s="639">
        <v>489</v>
      </c>
      <c r="K18" s="640">
        <v>965.76</v>
      </c>
      <c r="L18" s="640">
        <v>948.36</v>
      </c>
      <c r="M18" s="645">
        <v>868.12</v>
      </c>
    </row>
    <row r="19" spans="2:13" ht="15" customHeight="1">
      <c r="B19" s="714" t="s">
        <v>236</v>
      </c>
      <c r="C19" s="648" t="s">
        <v>724</v>
      </c>
      <c r="D19" s="643"/>
      <c r="E19" s="643" t="s">
        <v>725</v>
      </c>
      <c r="F19" s="638">
        <v>305</v>
      </c>
      <c r="G19" s="724" t="s">
        <v>726</v>
      </c>
      <c r="H19" s="715">
        <v>1342.49</v>
      </c>
      <c r="I19" s="206"/>
      <c r="J19" s="639">
        <v>486.62</v>
      </c>
      <c r="K19" s="640">
        <v>894.88</v>
      </c>
      <c r="L19" s="640">
        <v>852.72</v>
      </c>
      <c r="M19" s="645">
        <v>0</v>
      </c>
    </row>
    <row r="20" spans="2:13" ht="15" customHeight="1">
      <c r="B20" s="714" t="s">
        <v>240</v>
      </c>
      <c r="C20" s="648" t="s">
        <v>727</v>
      </c>
      <c r="D20" s="643"/>
      <c r="E20" s="637" t="s">
        <v>711</v>
      </c>
      <c r="F20" s="638">
        <v>583</v>
      </c>
      <c r="G20" s="724" t="s">
        <v>728</v>
      </c>
      <c r="H20" s="715">
        <v>1305.8699999999999</v>
      </c>
      <c r="I20" s="206"/>
      <c r="J20" s="639">
        <v>479.1</v>
      </c>
      <c r="K20" s="641">
        <v>772.05</v>
      </c>
      <c r="L20" s="640">
        <v>876.03</v>
      </c>
      <c r="M20" s="642">
        <v>833.62</v>
      </c>
    </row>
    <row r="21" spans="2:13" ht="15" customHeight="1">
      <c r="B21" s="714" t="s">
        <v>242</v>
      </c>
      <c r="C21" s="643" t="s">
        <v>729</v>
      </c>
      <c r="D21" s="643"/>
      <c r="E21" s="637" t="s">
        <v>711</v>
      </c>
      <c r="F21" s="638">
        <v>27</v>
      </c>
      <c r="G21" s="638" t="s">
        <v>730</v>
      </c>
      <c r="H21" s="715">
        <v>1298.8900000000001</v>
      </c>
      <c r="I21" s="206"/>
      <c r="J21" s="639">
        <v>468.68</v>
      </c>
      <c r="K21" s="640">
        <v>787.38</v>
      </c>
      <c r="L21" s="640">
        <v>810.4</v>
      </c>
      <c r="M21" s="645">
        <v>592.15</v>
      </c>
    </row>
    <row r="22" spans="2:13" ht="15" customHeight="1">
      <c r="B22" s="714" t="s">
        <v>244</v>
      </c>
      <c r="C22" s="643" t="s">
        <v>731</v>
      </c>
      <c r="D22" s="643"/>
      <c r="E22" s="643" t="s">
        <v>725</v>
      </c>
      <c r="F22" s="638">
        <v>946</v>
      </c>
      <c r="G22" s="724" t="s">
        <v>732</v>
      </c>
      <c r="H22" s="715">
        <v>1269.78</v>
      </c>
      <c r="I22" s="206"/>
      <c r="J22" s="639">
        <v>458.01</v>
      </c>
      <c r="K22" s="640">
        <v>797.13</v>
      </c>
      <c r="L22" s="641">
        <v>754.66</v>
      </c>
      <c r="M22" s="642">
        <v>769.2</v>
      </c>
    </row>
    <row r="23" spans="2:13">
      <c r="B23" s="714" t="s">
        <v>246</v>
      </c>
      <c r="C23" s="643" t="s">
        <v>733</v>
      </c>
      <c r="D23" s="643"/>
      <c r="E23" s="637" t="s">
        <v>711</v>
      </c>
      <c r="F23" s="638">
        <v>58</v>
      </c>
      <c r="G23" s="638" t="s">
        <v>734</v>
      </c>
      <c r="H23" s="715">
        <v>1196.51</v>
      </c>
      <c r="I23" s="206"/>
      <c r="J23" s="639">
        <v>451.05</v>
      </c>
      <c r="K23" s="641">
        <v>695.4</v>
      </c>
      <c r="L23" s="640">
        <v>736.95</v>
      </c>
      <c r="M23" s="642">
        <v>740.04</v>
      </c>
    </row>
    <row r="24" spans="2:13" ht="17" thickBot="1">
      <c r="B24" s="716"/>
      <c r="C24" s="717"/>
      <c r="D24" s="170"/>
      <c r="E24" s="170"/>
      <c r="F24" s="128"/>
      <c r="G24" s="128"/>
      <c r="H24" s="725"/>
      <c r="I24" s="206"/>
      <c r="J24" s="164"/>
      <c r="K24" s="647"/>
      <c r="L24" s="647"/>
      <c r="M24" s="166"/>
    </row>
    <row r="27" spans="2:13" ht="19" thickBot="1">
      <c r="B27" s="151" t="s">
        <v>735</v>
      </c>
    </row>
    <row r="28" spans="2:13" ht="17" thickBot="1">
      <c r="B28" s="265" t="s">
        <v>1</v>
      </c>
      <c r="C28" s="266" t="s">
        <v>81</v>
      </c>
      <c r="D28" s="267" t="s">
        <v>736</v>
      </c>
      <c r="E28" s="268" t="s">
        <v>83</v>
      </c>
      <c r="F28" s="268" t="s">
        <v>5</v>
      </c>
      <c r="G28" s="269" t="s">
        <v>6</v>
      </c>
      <c r="H28" s="270" t="s">
        <v>737</v>
      </c>
      <c r="J28" s="203" t="s">
        <v>705</v>
      </c>
      <c r="K28" s="152" t="s">
        <v>7</v>
      </c>
      <c r="L28" s="152" t="s">
        <v>641</v>
      </c>
      <c r="M28" s="153" t="s">
        <v>706</v>
      </c>
    </row>
    <row r="29" spans="2:13" ht="15" customHeight="1">
      <c r="B29" s="719" t="s">
        <v>230</v>
      </c>
      <c r="C29" s="729" t="s">
        <v>738</v>
      </c>
      <c r="D29" s="655" t="s">
        <v>739</v>
      </c>
      <c r="E29" s="727" t="s">
        <v>711</v>
      </c>
      <c r="F29" s="722">
        <v>759</v>
      </c>
      <c r="G29" s="722" t="s">
        <v>740</v>
      </c>
      <c r="H29" s="723">
        <v>683.13</v>
      </c>
      <c r="I29" s="206"/>
      <c r="J29" s="649">
        <v>80</v>
      </c>
      <c r="K29" s="633">
        <v>583</v>
      </c>
      <c r="L29" s="633">
        <v>609.5</v>
      </c>
      <c r="M29" s="650">
        <v>596.75</v>
      </c>
    </row>
    <row r="30" spans="2:13" ht="15" customHeight="1">
      <c r="B30" s="714" t="s">
        <v>234</v>
      </c>
      <c r="C30" s="713" t="s">
        <v>741</v>
      </c>
      <c r="D30" s="636" t="s">
        <v>739</v>
      </c>
      <c r="E30" s="646" t="s">
        <v>717</v>
      </c>
      <c r="F30" s="638">
        <v>944</v>
      </c>
      <c r="G30" s="638" t="s">
        <v>742</v>
      </c>
      <c r="H30" s="715">
        <v>682.13</v>
      </c>
      <c r="I30" s="206"/>
      <c r="J30" s="651">
        <v>100</v>
      </c>
      <c r="K30" s="641">
        <v>480</v>
      </c>
      <c r="L30" s="641">
        <v>577.5</v>
      </c>
      <c r="M30" s="645">
        <v>586.75</v>
      </c>
    </row>
    <row r="31" spans="2:13">
      <c r="B31" s="714" t="s">
        <v>236</v>
      </c>
      <c r="C31" s="713" t="s">
        <v>743</v>
      </c>
      <c r="D31" s="643" t="s">
        <v>739</v>
      </c>
      <c r="E31" s="637" t="s">
        <v>711</v>
      </c>
      <c r="F31" s="638">
        <v>758</v>
      </c>
      <c r="G31" s="638" t="s">
        <v>740</v>
      </c>
      <c r="H31" s="715">
        <v>666.88</v>
      </c>
      <c r="I31" s="206"/>
      <c r="J31" s="651">
        <v>100</v>
      </c>
      <c r="K31" s="641">
        <v>533</v>
      </c>
      <c r="L31" s="641">
        <v>578.75</v>
      </c>
      <c r="M31" s="645">
        <v>555</v>
      </c>
    </row>
    <row r="32" spans="2:13">
      <c r="B32" s="714" t="s">
        <v>240</v>
      </c>
      <c r="C32" s="713" t="s">
        <v>744</v>
      </c>
      <c r="D32" s="643" t="s">
        <v>739</v>
      </c>
      <c r="E32" s="637" t="s">
        <v>711</v>
      </c>
      <c r="F32" s="638">
        <v>1597</v>
      </c>
      <c r="G32" s="638" t="s">
        <v>745</v>
      </c>
      <c r="H32" s="715">
        <v>626.63</v>
      </c>
      <c r="I32" s="206"/>
      <c r="J32" s="651">
        <v>80</v>
      </c>
      <c r="K32" s="641">
        <v>523</v>
      </c>
      <c r="L32" s="641">
        <v>570.25</v>
      </c>
      <c r="M32" s="645">
        <v>503.25</v>
      </c>
    </row>
    <row r="33" spans="2:13" ht="15" customHeight="1">
      <c r="B33" s="714" t="s">
        <v>242</v>
      </c>
      <c r="C33" s="713" t="s">
        <v>746</v>
      </c>
      <c r="D33" s="643" t="s">
        <v>739</v>
      </c>
      <c r="E33" s="637" t="s">
        <v>711</v>
      </c>
      <c r="F33" s="638">
        <v>682</v>
      </c>
      <c r="G33" s="724" t="s">
        <v>747</v>
      </c>
      <c r="H33" s="715">
        <v>592.25</v>
      </c>
      <c r="I33" s="206"/>
      <c r="J33" s="651">
        <v>100</v>
      </c>
      <c r="K33" s="641">
        <v>453.75</v>
      </c>
      <c r="L33" s="641">
        <v>387.5</v>
      </c>
      <c r="M33" s="645">
        <v>530.75</v>
      </c>
    </row>
    <row r="34" spans="2:13" ht="15" customHeight="1">
      <c r="B34" s="714" t="s">
        <v>244</v>
      </c>
      <c r="C34" s="713" t="s">
        <v>748</v>
      </c>
      <c r="D34" s="643" t="s">
        <v>739</v>
      </c>
      <c r="E34" s="637" t="s">
        <v>711</v>
      </c>
      <c r="F34" s="638">
        <v>758</v>
      </c>
      <c r="G34" s="638" t="s">
        <v>740</v>
      </c>
      <c r="H34" s="715">
        <v>551.13</v>
      </c>
      <c r="I34" s="206"/>
      <c r="J34" s="651">
        <v>50</v>
      </c>
      <c r="K34" s="641">
        <v>458.75</v>
      </c>
      <c r="L34" s="641">
        <v>503</v>
      </c>
      <c r="M34" s="645">
        <v>499.25</v>
      </c>
    </row>
    <row r="35" spans="2:13" ht="15" customHeight="1">
      <c r="B35" s="714" t="s">
        <v>246</v>
      </c>
      <c r="C35" s="713" t="s">
        <v>749</v>
      </c>
      <c r="D35" s="643">
        <v>2</v>
      </c>
      <c r="E35" s="646" t="s">
        <v>717</v>
      </c>
      <c r="F35" s="638">
        <v>944</v>
      </c>
      <c r="G35" s="638" t="s">
        <v>742</v>
      </c>
      <c r="H35" s="715">
        <v>485.38</v>
      </c>
      <c r="I35" s="206"/>
      <c r="J35" s="651">
        <v>90</v>
      </c>
      <c r="K35" s="641">
        <v>224.25</v>
      </c>
      <c r="L35" s="641">
        <v>256</v>
      </c>
      <c r="M35" s="645">
        <v>534.75</v>
      </c>
    </row>
    <row r="36" spans="2:13" ht="15" customHeight="1">
      <c r="B36" s="714" t="s">
        <v>248</v>
      </c>
      <c r="C36" s="713" t="s">
        <v>750</v>
      </c>
      <c r="D36" s="643" t="s">
        <v>751</v>
      </c>
      <c r="E36" s="637" t="s">
        <v>711</v>
      </c>
      <c r="F36" s="638">
        <v>27</v>
      </c>
      <c r="G36" s="638" t="s">
        <v>752</v>
      </c>
      <c r="H36" s="715">
        <v>438.75</v>
      </c>
      <c r="I36" s="206"/>
      <c r="J36" s="651">
        <v>180</v>
      </c>
      <c r="K36" s="641">
        <v>267.25</v>
      </c>
      <c r="L36" s="641">
        <v>212.5</v>
      </c>
      <c r="M36" s="645">
        <v>419.88</v>
      </c>
    </row>
    <row r="37" spans="2:13" ht="15" customHeight="1">
      <c r="B37" s="714" t="s">
        <v>253</v>
      </c>
      <c r="C37" s="713" t="s">
        <v>753</v>
      </c>
      <c r="D37" s="643" t="s">
        <v>739</v>
      </c>
      <c r="E37" s="646" t="s">
        <v>754</v>
      </c>
      <c r="F37" s="638">
        <v>544</v>
      </c>
      <c r="G37" s="638" t="s">
        <v>755</v>
      </c>
      <c r="H37" s="715">
        <v>434.5</v>
      </c>
      <c r="I37" s="206"/>
      <c r="J37" s="651">
        <v>50</v>
      </c>
      <c r="K37" s="641">
        <v>209</v>
      </c>
      <c r="L37" s="641">
        <v>249</v>
      </c>
      <c r="M37" s="645">
        <v>520</v>
      </c>
    </row>
    <row r="38" spans="2:13">
      <c r="B38" s="714" t="s">
        <v>255</v>
      </c>
      <c r="C38" s="713" t="s">
        <v>756</v>
      </c>
      <c r="D38" s="643" t="s">
        <v>739</v>
      </c>
      <c r="E38" s="637" t="s">
        <v>711</v>
      </c>
      <c r="F38" s="638">
        <v>128</v>
      </c>
      <c r="G38" s="638" t="s">
        <v>757</v>
      </c>
      <c r="H38" s="715">
        <v>431.56</v>
      </c>
      <c r="I38" s="206"/>
      <c r="J38" s="651">
        <v>20</v>
      </c>
      <c r="K38" s="641">
        <v>227.75</v>
      </c>
      <c r="L38" s="641">
        <v>255.63</v>
      </c>
      <c r="M38" s="645">
        <v>567.5</v>
      </c>
    </row>
    <row r="39" spans="2:13">
      <c r="B39" s="714" t="s">
        <v>257</v>
      </c>
      <c r="C39" s="713" t="s">
        <v>743</v>
      </c>
      <c r="D39" s="643" t="s">
        <v>758</v>
      </c>
      <c r="E39" s="637" t="s">
        <v>711</v>
      </c>
      <c r="F39" s="638">
        <v>758</v>
      </c>
      <c r="G39" s="638" t="s">
        <v>740</v>
      </c>
      <c r="H39" s="715">
        <v>389.5</v>
      </c>
      <c r="I39" s="206"/>
      <c r="J39" s="651">
        <v>110</v>
      </c>
      <c r="K39" s="641">
        <v>252.75</v>
      </c>
      <c r="L39" s="641">
        <v>274.75</v>
      </c>
      <c r="M39" s="645">
        <v>284.25</v>
      </c>
    </row>
    <row r="40" spans="2:13">
      <c r="B40" s="714" t="s">
        <v>262</v>
      </c>
      <c r="C40" s="713" t="s">
        <v>759</v>
      </c>
      <c r="D40" s="643" t="s">
        <v>751</v>
      </c>
      <c r="E40" s="643" t="s">
        <v>725</v>
      </c>
      <c r="F40" s="638">
        <v>305</v>
      </c>
      <c r="G40" s="724" t="s">
        <v>726</v>
      </c>
      <c r="H40" s="715">
        <v>383.38</v>
      </c>
      <c r="I40" s="206"/>
      <c r="J40" s="651">
        <v>130</v>
      </c>
      <c r="K40" s="641">
        <v>257.75</v>
      </c>
      <c r="L40" s="641">
        <v>249</v>
      </c>
      <c r="M40" s="645">
        <v>213.5</v>
      </c>
    </row>
    <row r="41" spans="2:13">
      <c r="B41" s="714" t="s">
        <v>266</v>
      </c>
      <c r="C41" s="713" t="s">
        <v>743</v>
      </c>
      <c r="D41" s="643" t="s">
        <v>751</v>
      </c>
      <c r="E41" s="637" t="s">
        <v>711</v>
      </c>
      <c r="F41" s="638">
        <v>758</v>
      </c>
      <c r="G41" s="638" t="s">
        <v>740</v>
      </c>
      <c r="H41" s="715">
        <v>326.38</v>
      </c>
      <c r="I41" s="206"/>
      <c r="J41" s="651">
        <v>80</v>
      </c>
      <c r="K41" s="641">
        <v>233.75</v>
      </c>
      <c r="L41" s="641">
        <v>246.75</v>
      </c>
      <c r="M41" s="645">
        <v>246</v>
      </c>
    </row>
    <row r="42" spans="2:13" ht="15" customHeight="1">
      <c r="B42" s="714" t="s">
        <v>270</v>
      </c>
      <c r="C42" s="713" t="s">
        <v>760</v>
      </c>
      <c r="D42" s="643" t="s">
        <v>758</v>
      </c>
      <c r="E42" s="637" t="s">
        <v>711</v>
      </c>
      <c r="F42" s="638">
        <v>128</v>
      </c>
      <c r="G42" s="638" t="s">
        <v>757</v>
      </c>
      <c r="H42" s="715">
        <v>323</v>
      </c>
      <c r="I42" s="206"/>
      <c r="J42" s="651">
        <v>90</v>
      </c>
      <c r="K42" s="641">
        <v>81.5</v>
      </c>
      <c r="L42" s="641">
        <v>239.25</v>
      </c>
      <c r="M42" s="645">
        <v>226.75</v>
      </c>
    </row>
    <row r="43" spans="2:13">
      <c r="B43" s="714" t="s">
        <v>273</v>
      </c>
      <c r="C43" s="713" t="s">
        <v>761</v>
      </c>
      <c r="D43" s="643" t="s">
        <v>739</v>
      </c>
      <c r="E43" s="646" t="s">
        <v>717</v>
      </c>
      <c r="F43" s="638">
        <v>272</v>
      </c>
      <c r="G43" s="638" t="s">
        <v>762</v>
      </c>
      <c r="H43" s="715">
        <v>0</v>
      </c>
      <c r="I43" s="206"/>
      <c r="J43" s="651">
        <v>0</v>
      </c>
      <c r="K43" s="641">
        <v>0</v>
      </c>
      <c r="L43" s="641">
        <v>0</v>
      </c>
      <c r="M43" s="645">
        <v>0</v>
      </c>
    </row>
    <row r="44" spans="2:13" ht="17" thickBot="1">
      <c r="B44" s="728"/>
      <c r="C44" s="717"/>
      <c r="D44" s="170"/>
      <c r="E44" s="170"/>
      <c r="F44" s="128"/>
      <c r="G44" s="718"/>
      <c r="H44" s="678"/>
      <c r="I44" s="206"/>
      <c r="J44" s="216"/>
      <c r="K44" s="217"/>
      <c r="L44" s="217"/>
      <c r="M44" s="2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785A-77D6-F843-A0EF-4098D9760399}">
  <dimension ref="A1:L46"/>
  <sheetViews>
    <sheetView workbookViewId="0">
      <selection activeCell="O22" sqref="O22"/>
    </sheetView>
  </sheetViews>
  <sheetFormatPr baseColWidth="10" defaultColWidth="6.625" defaultRowHeight="16"/>
  <cols>
    <col min="1" max="1" width="0.875" style="107" customWidth="1"/>
    <col min="2" max="2" width="5" style="181" customWidth="1"/>
    <col min="3" max="3" width="14.375" style="535" customWidth="1"/>
    <col min="4" max="4" width="9.375" style="536" customWidth="1"/>
    <col min="5" max="5" width="9.125" style="537" customWidth="1"/>
    <col min="6" max="6" width="12.375" style="181" customWidth="1"/>
    <col min="7" max="7" width="7.625" style="538" customWidth="1"/>
    <col min="8" max="8" width="23.625" style="107" customWidth="1"/>
    <col min="9" max="9" width="0.75" style="107" customWidth="1"/>
    <col min="10" max="10" width="8.375" style="539" customWidth="1"/>
    <col min="11" max="11" width="0.75" style="540" customWidth="1"/>
    <col min="12" max="12" width="5.375" style="540" customWidth="1"/>
    <col min="13" max="13" width="1.125" style="107" customWidth="1"/>
    <col min="14" max="256" width="6.625" style="107"/>
    <col min="257" max="257" width="0.875" style="107" customWidth="1"/>
    <col min="258" max="258" width="5" style="107" customWidth="1"/>
    <col min="259" max="259" width="14.375" style="107" customWidth="1"/>
    <col min="260" max="260" width="9.375" style="107" customWidth="1"/>
    <col min="261" max="261" width="9.125" style="107" customWidth="1"/>
    <col min="262" max="262" width="12.375" style="107" customWidth="1"/>
    <col min="263" max="263" width="7.625" style="107" customWidth="1"/>
    <col min="264" max="264" width="23.625" style="107" customWidth="1"/>
    <col min="265" max="265" width="0.75" style="107" customWidth="1"/>
    <col min="266" max="266" width="8.375" style="107" customWidth="1"/>
    <col min="267" max="267" width="0.75" style="107" customWidth="1"/>
    <col min="268" max="268" width="5.375" style="107" customWidth="1"/>
    <col min="269" max="269" width="1.125" style="107" customWidth="1"/>
    <col min="270" max="512" width="6.625" style="107"/>
    <col min="513" max="513" width="0.875" style="107" customWidth="1"/>
    <col min="514" max="514" width="5" style="107" customWidth="1"/>
    <col min="515" max="515" width="14.375" style="107" customWidth="1"/>
    <col min="516" max="516" width="9.375" style="107" customWidth="1"/>
    <col min="517" max="517" width="9.125" style="107" customWidth="1"/>
    <col min="518" max="518" width="12.375" style="107" customWidth="1"/>
    <col min="519" max="519" width="7.625" style="107" customWidth="1"/>
    <col min="520" max="520" width="23.625" style="107" customWidth="1"/>
    <col min="521" max="521" width="0.75" style="107" customWidth="1"/>
    <col min="522" max="522" width="8.375" style="107" customWidth="1"/>
    <col min="523" max="523" width="0.75" style="107" customWidth="1"/>
    <col min="524" max="524" width="5.375" style="107" customWidth="1"/>
    <col min="525" max="525" width="1.125" style="107" customWidth="1"/>
    <col min="526" max="768" width="6.625" style="107"/>
    <col min="769" max="769" width="0.875" style="107" customWidth="1"/>
    <col min="770" max="770" width="5" style="107" customWidth="1"/>
    <col min="771" max="771" width="14.375" style="107" customWidth="1"/>
    <col min="772" max="772" width="9.375" style="107" customWidth="1"/>
    <col min="773" max="773" width="9.125" style="107" customWidth="1"/>
    <col min="774" max="774" width="12.375" style="107" customWidth="1"/>
    <col min="775" max="775" width="7.625" style="107" customWidth="1"/>
    <col min="776" max="776" width="23.625" style="107" customWidth="1"/>
    <col min="777" max="777" width="0.75" style="107" customWidth="1"/>
    <col min="778" max="778" width="8.375" style="107" customWidth="1"/>
    <col min="779" max="779" width="0.75" style="107" customWidth="1"/>
    <col min="780" max="780" width="5.375" style="107" customWidth="1"/>
    <col min="781" max="781" width="1.125" style="107" customWidth="1"/>
    <col min="782" max="1024" width="6.625" style="107"/>
    <col min="1025" max="1025" width="0.875" style="107" customWidth="1"/>
    <col min="1026" max="1026" width="5" style="107" customWidth="1"/>
    <col min="1027" max="1027" width="14.375" style="107" customWidth="1"/>
    <col min="1028" max="1028" width="9.375" style="107" customWidth="1"/>
    <col min="1029" max="1029" width="9.125" style="107" customWidth="1"/>
    <col min="1030" max="1030" width="12.375" style="107" customWidth="1"/>
    <col min="1031" max="1031" width="7.625" style="107" customWidth="1"/>
    <col min="1032" max="1032" width="23.625" style="107" customWidth="1"/>
    <col min="1033" max="1033" width="0.75" style="107" customWidth="1"/>
    <col min="1034" max="1034" width="8.375" style="107" customWidth="1"/>
    <col min="1035" max="1035" width="0.75" style="107" customWidth="1"/>
    <col min="1036" max="1036" width="5.375" style="107" customWidth="1"/>
    <col min="1037" max="1037" width="1.125" style="107" customWidth="1"/>
    <col min="1038" max="1280" width="6.625" style="107"/>
    <col min="1281" max="1281" width="0.875" style="107" customWidth="1"/>
    <col min="1282" max="1282" width="5" style="107" customWidth="1"/>
    <col min="1283" max="1283" width="14.375" style="107" customWidth="1"/>
    <col min="1284" max="1284" width="9.375" style="107" customWidth="1"/>
    <col min="1285" max="1285" width="9.125" style="107" customWidth="1"/>
    <col min="1286" max="1286" width="12.375" style="107" customWidth="1"/>
    <col min="1287" max="1287" width="7.625" style="107" customWidth="1"/>
    <col min="1288" max="1288" width="23.625" style="107" customWidth="1"/>
    <col min="1289" max="1289" width="0.75" style="107" customWidth="1"/>
    <col min="1290" max="1290" width="8.375" style="107" customWidth="1"/>
    <col min="1291" max="1291" width="0.75" style="107" customWidth="1"/>
    <col min="1292" max="1292" width="5.375" style="107" customWidth="1"/>
    <col min="1293" max="1293" width="1.125" style="107" customWidth="1"/>
    <col min="1294" max="1536" width="6.625" style="107"/>
    <col min="1537" max="1537" width="0.875" style="107" customWidth="1"/>
    <col min="1538" max="1538" width="5" style="107" customWidth="1"/>
    <col min="1539" max="1539" width="14.375" style="107" customWidth="1"/>
    <col min="1540" max="1540" width="9.375" style="107" customWidth="1"/>
    <col min="1541" max="1541" width="9.125" style="107" customWidth="1"/>
    <col min="1542" max="1542" width="12.375" style="107" customWidth="1"/>
    <col min="1543" max="1543" width="7.625" style="107" customWidth="1"/>
    <col min="1544" max="1544" width="23.625" style="107" customWidth="1"/>
    <col min="1545" max="1545" width="0.75" style="107" customWidth="1"/>
    <col min="1546" max="1546" width="8.375" style="107" customWidth="1"/>
    <col min="1547" max="1547" width="0.75" style="107" customWidth="1"/>
    <col min="1548" max="1548" width="5.375" style="107" customWidth="1"/>
    <col min="1549" max="1549" width="1.125" style="107" customWidth="1"/>
    <col min="1550" max="1792" width="6.625" style="107"/>
    <col min="1793" max="1793" width="0.875" style="107" customWidth="1"/>
    <col min="1794" max="1794" width="5" style="107" customWidth="1"/>
    <col min="1795" max="1795" width="14.375" style="107" customWidth="1"/>
    <col min="1796" max="1796" width="9.375" style="107" customWidth="1"/>
    <col min="1797" max="1797" width="9.125" style="107" customWidth="1"/>
    <col min="1798" max="1798" width="12.375" style="107" customWidth="1"/>
    <col min="1799" max="1799" width="7.625" style="107" customWidth="1"/>
    <col min="1800" max="1800" width="23.625" style="107" customWidth="1"/>
    <col min="1801" max="1801" width="0.75" style="107" customWidth="1"/>
    <col min="1802" max="1802" width="8.375" style="107" customWidth="1"/>
    <col min="1803" max="1803" width="0.75" style="107" customWidth="1"/>
    <col min="1804" max="1804" width="5.375" style="107" customWidth="1"/>
    <col min="1805" max="1805" width="1.125" style="107" customWidth="1"/>
    <col min="1806" max="2048" width="6.625" style="107"/>
    <col min="2049" max="2049" width="0.875" style="107" customWidth="1"/>
    <col min="2050" max="2050" width="5" style="107" customWidth="1"/>
    <col min="2051" max="2051" width="14.375" style="107" customWidth="1"/>
    <col min="2052" max="2052" width="9.375" style="107" customWidth="1"/>
    <col min="2053" max="2053" width="9.125" style="107" customWidth="1"/>
    <col min="2054" max="2054" width="12.375" style="107" customWidth="1"/>
    <col min="2055" max="2055" width="7.625" style="107" customWidth="1"/>
    <col min="2056" max="2056" width="23.625" style="107" customWidth="1"/>
    <col min="2057" max="2057" width="0.75" style="107" customWidth="1"/>
    <col min="2058" max="2058" width="8.375" style="107" customWidth="1"/>
    <col min="2059" max="2059" width="0.75" style="107" customWidth="1"/>
    <col min="2060" max="2060" width="5.375" style="107" customWidth="1"/>
    <col min="2061" max="2061" width="1.125" style="107" customWidth="1"/>
    <col min="2062" max="2304" width="6.625" style="107"/>
    <col min="2305" max="2305" width="0.875" style="107" customWidth="1"/>
    <col min="2306" max="2306" width="5" style="107" customWidth="1"/>
    <col min="2307" max="2307" width="14.375" style="107" customWidth="1"/>
    <col min="2308" max="2308" width="9.375" style="107" customWidth="1"/>
    <col min="2309" max="2309" width="9.125" style="107" customWidth="1"/>
    <col min="2310" max="2310" width="12.375" style="107" customWidth="1"/>
    <col min="2311" max="2311" width="7.625" style="107" customWidth="1"/>
    <col min="2312" max="2312" width="23.625" style="107" customWidth="1"/>
    <col min="2313" max="2313" width="0.75" style="107" customWidth="1"/>
    <col min="2314" max="2314" width="8.375" style="107" customWidth="1"/>
    <col min="2315" max="2315" width="0.75" style="107" customWidth="1"/>
    <col min="2316" max="2316" width="5.375" style="107" customWidth="1"/>
    <col min="2317" max="2317" width="1.125" style="107" customWidth="1"/>
    <col min="2318" max="2560" width="6.625" style="107"/>
    <col min="2561" max="2561" width="0.875" style="107" customWidth="1"/>
    <col min="2562" max="2562" width="5" style="107" customWidth="1"/>
    <col min="2563" max="2563" width="14.375" style="107" customWidth="1"/>
    <col min="2564" max="2564" width="9.375" style="107" customWidth="1"/>
    <col min="2565" max="2565" width="9.125" style="107" customWidth="1"/>
    <col min="2566" max="2566" width="12.375" style="107" customWidth="1"/>
    <col min="2567" max="2567" width="7.625" style="107" customWidth="1"/>
    <col min="2568" max="2568" width="23.625" style="107" customWidth="1"/>
    <col min="2569" max="2569" width="0.75" style="107" customWidth="1"/>
    <col min="2570" max="2570" width="8.375" style="107" customWidth="1"/>
    <col min="2571" max="2571" width="0.75" style="107" customWidth="1"/>
    <col min="2572" max="2572" width="5.375" style="107" customWidth="1"/>
    <col min="2573" max="2573" width="1.125" style="107" customWidth="1"/>
    <col min="2574" max="2816" width="6.625" style="107"/>
    <col min="2817" max="2817" width="0.875" style="107" customWidth="1"/>
    <col min="2818" max="2818" width="5" style="107" customWidth="1"/>
    <col min="2819" max="2819" width="14.375" style="107" customWidth="1"/>
    <col min="2820" max="2820" width="9.375" style="107" customWidth="1"/>
    <col min="2821" max="2821" width="9.125" style="107" customWidth="1"/>
    <col min="2822" max="2822" width="12.375" style="107" customWidth="1"/>
    <col min="2823" max="2823" width="7.625" style="107" customWidth="1"/>
    <col min="2824" max="2824" width="23.625" style="107" customWidth="1"/>
    <col min="2825" max="2825" width="0.75" style="107" customWidth="1"/>
    <col min="2826" max="2826" width="8.375" style="107" customWidth="1"/>
    <col min="2827" max="2827" width="0.75" style="107" customWidth="1"/>
    <col min="2828" max="2828" width="5.375" style="107" customWidth="1"/>
    <col min="2829" max="2829" width="1.125" style="107" customWidth="1"/>
    <col min="2830" max="3072" width="6.625" style="107"/>
    <col min="3073" max="3073" width="0.875" style="107" customWidth="1"/>
    <col min="3074" max="3074" width="5" style="107" customWidth="1"/>
    <col min="3075" max="3075" width="14.375" style="107" customWidth="1"/>
    <col min="3076" max="3076" width="9.375" style="107" customWidth="1"/>
    <col min="3077" max="3077" width="9.125" style="107" customWidth="1"/>
    <col min="3078" max="3078" width="12.375" style="107" customWidth="1"/>
    <col min="3079" max="3079" width="7.625" style="107" customWidth="1"/>
    <col min="3080" max="3080" width="23.625" style="107" customWidth="1"/>
    <col min="3081" max="3081" width="0.75" style="107" customWidth="1"/>
    <col min="3082" max="3082" width="8.375" style="107" customWidth="1"/>
    <col min="3083" max="3083" width="0.75" style="107" customWidth="1"/>
    <col min="3084" max="3084" width="5.375" style="107" customWidth="1"/>
    <col min="3085" max="3085" width="1.125" style="107" customWidth="1"/>
    <col min="3086" max="3328" width="6.625" style="107"/>
    <col min="3329" max="3329" width="0.875" style="107" customWidth="1"/>
    <col min="3330" max="3330" width="5" style="107" customWidth="1"/>
    <col min="3331" max="3331" width="14.375" style="107" customWidth="1"/>
    <col min="3332" max="3332" width="9.375" style="107" customWidth="1"/>
    <col min="3333" max="3333" width="9.125" style="107" customWidth="1"/>
    <col min="3334" max="3334" width="12.375" style="107" customWidth="1"/>
    <col min="3335" max="3335" width="7.625" style="107" customWidth="1"/>
    <col min="3336" max="3336" width="23.625" style="107" customWidth="1"/>
    <col min="3337" max="3337" width="0.75" style="107" customWidth="1"/>
    <col min="3338" max="3338" width="8.375" style="107" customWidth="1"/>
    <col min="3339" max="3339" width="0.75" style="107" customWidth="1"/>
    <col min="3340" max="3340" width="5.375" style="107" customWidth="1"/>
    <col min="3341" max="3341" width="1.125" style="107" customWidth="1"/>
    <col min="3342" max="3584" width="6.625" style="107"/>
    <col min="3585" max="3585" width="0.875" style="107" customWidth="1"/>
    <col min="3586" max="3586" width="5" style="107" customWidth="1"/>
    <col min="3587" max="3587" width="14.375" style="107" customWidth="1"/>
    <col min="3588" max="3588" width="9.375" style="107" customWidth="1"/>
    <col min="3589" max="3589" width="9.125" style="107" customWidth="1"/>
    <col min="3590" max="3590" width="12.375" style="107" customWidth="1"/>
    <col min="3591" max="3591" width="7.625" style="107" customWidth="1"/>
    <col min="3592" max="3592" width="23.625" style="107" customWidth="1"/>
    <col min="3593" max="3593" width="0.75" style="107" customWidth="1"/>
    <col min="3594" max="3594" width="8.375" style="107" customWidth="1"/>
    <col min="3595" max="3595" width="0.75" style="107" customWidth="1"/>
    <col min="3596" max="3596" width="5.375" style="107" customWidth="1"/>
    <col min="3597" max="3597" width="1.125" style="107" customWidth="1"/>
    <col min="3598" max="3840" width="6.625" style="107"/>
    <col min="3841" max="3841" width="0.875" style="107" customWidth="1"/>
    <col min="3842" max="3842" width="5" style="107" customWidth="1"/>
    <col min="3843" max="3843" width="14.375" style="107" customWidth="1"/>
    <col min="3844" max="3844" width="9.375" style="107" customWidth="1"/>
    <col min="3845" max="3845" width="9.125" style="107" customWidth="1"/>
    <col min="3846" max="3846" width="12.375" style="107" customWidth="1"/>
    <col min="3847" max="3847" width="7.625" style="107" customWidth="1"/>
    <col min="3848" max="3848" width="23.625" style="107" customWidth="1"/>
    <col min="3849" max="3849" width="0.75" style="107" customWidth="1"/>
    <col min="3850" max="3850" width="8.375" style="107" customWidth="1"/>
    <col min="3851" max="3851" width="0.75" style="107" customWidth="1"/>
    <col min="3852" max="3852" width="5.375" style="107" customWidth="1"/>
    <col min="3853" max="3853" width="1.125" style="107" customWidth="1"/>
    <col min="3854" max="4096" width="6.625" style="107"/>
    <col min="4097" max="4097" width="0.875" style="107" customWidth="1"/>
    <col min="4098" max="4098" width="5" style="107" customWidth="1"/>
    <col min="4099" max="4099" width="14.375" style="107" customWidth="1"/>
    <col min="4100" max="4100" width="9.375" style="107" customWidth="1"/>
    <col min="4101" max="4101" width="9.125" style="107" customWidth="1"/>
    <col min="4102" max="4102" width="12.375" style="107" customWidth="1"/>
    <col min="4103" max="4103" width="7.625" style="107" customWidth="1"/>
    <col min="4104" max="4104" width="23.625" style="107" customWidth="1"/>
    <col min="4105" max="4105" width="0.75" style="107" customWidth="1"/>
    <col min="4106" max="4106" width="8.375" style="107" customWidth="1"/>
    <col min="4107" max="4107" width="0.75" style="107" customWidth="1"/>
    <col min="4108" max="4108" width="5.375" style="107" customWidth="1"/>
    <col min="4109" max="4109" width="1.125" style="107" customWidth="1"/>
    <col min="4110" max="4352" width="6.625" style="107"/>
    <col min="4353" max="4353" width="0.875" style="107" customWidth="1"/>
    <col min="4354" max="4354" width="5" style="107" customWidth="1"/>
    <col min="4355" max="4355" width="14.375" style="107" customWidth="1"/>
    <col min="4356" max="4356" width="9.375" style="107" customWidth="1"/>
    <col min="4357" max="4357" width="9.125" style="107" customWidth="1"/>
    <col min="4358" max="4358" width="12.375" style="107" customWidth="1"/>
    <col min="4359" max="4359" width="7.625" style="107" customWidth="1"/>
    <col min="4360" max="4360" width="23.625" style="107" customWidth="1"/>
    <col min="4361" max="4361" width="0.75" style="107" customWidth="1"/>
    <col min="4362" max="4362" width="8.375" style="107" customWidth="1"/>
    <col min="4363" max="4363" width="0.75" style="107" customWidth="1"/>
    <col min="4364" max="4364" width="5.375" style="107" customWidth="1"/>
    <col min="4365" max="4365" width="1.125" style="107" customWidth="1"/>
    <col min="4366" max="4608" width="6.625" style="107"/>
    <col min="4609" max="4609" width="0.875" style="107" customWidth="1"/>
    <col min="4610" max="4610" width="5" style="107" customWidth="1"/>
    <col min="4611" max="4611" width="14.375" style="107" customWidth="1"/>
    <col min="4612" max="4612" width="9.375" style="107" customWidth="1"/>
    <col min="4613" max="4613" width="9.125" style="107" customWidth="1"/>
    <col min="4614" max="4614" width="12.375" style="107" customWidth="1"/>
    <col min="4615" max="4615" width="7.625" style="107" customWidth="1"/>
    <col min="4616" max="4616" width="23.625" style="107" customWidth="1"/>
    <col min="4617" max="4617" width="0.75" style="107" customWidth="1"/>
    <col min="4618" max="4618" width="8.375" style="107" customWidth="1"/>
    <col min="4619" max="4619" width="0.75" style="107" customWidth="1"/>
    <col min="4620" max="4620" width="5.375" style="107" customWidth="1"/>
    <col min="4621" max="4621" width="1.125" style="107" customWidth="1"/>
    <col min="4622" max="4864" width="6.625" style="107"/>
    <col min="4865" max="4865" width="0.875" style="107" customWidth="1"/>
    <col min="4866" max="4866" width="5" style="107" customWidth="1"/>
    <col min="4867" max="4867" width="14.375" style="107" customWidth="1"/>
    <col min="4868" max="4868" width="9.375" style="107" customWidth="1"/>
    <col min="4869" max="4869" width="9.125" style="107" customWidth="1"/>
    <col min="4870" max="4870" width="12.375" style="107" customWidth="1"/>
    <col min="4871" max="4871" width="7.625" style="107" customWidth="1"/>
    <col min="4872" max="4872" width="23.625" style="107" customWidth="1"/>
    <col min="4873" max="4873" width="0.75" style="107" customWidth="1"/>
    <col min="4874" max="4874" width="8.375" style="107" customWidth="1"/>
    <col min="4875" max="4875" width="0.75" style="107" customWidth="1"/>
    <col min="4876" max="4876" width="5.375" style="107" customWidth="1"/>
    <col min="4877" max="4877" width="1.125" style="107" customWidth="1"/>
    <col min="4878" max="5120" width="6.625" style="107"/>
    <col min="5121" max="5121" width="0.875" style="107" customWidth="1"/>
    <col min="5122" max="5122" width="5" style="107" customWidth="1"/>
    <col min="5123" max="5123" width="14.375" style="107" customWidth="1"/>
    <col min="5124" max="5124" width="9.375" style="107" customWidth="1"/>
    <col min="5125" max="5125" width="9.125" style="107" customWidth="1"/>
    <col min="5126" max="5126" width="12.375" style="107" customWidth="1"/>
    <col min="5127" max="5127" width="7.625" style="107" customWidth="1"/>
    <col min="5128" max="5128" width="23.625" style="107" customWidth="1"/>
    <col min="5129" max="5129" width="0.75" style="107" customWidth="1"/>
    <col min="5130" max="5130" width="8.375" style="107" customWidth="1"/>
    <col min="5131" max="5131" width="0.75" style="107" customWidth="1"/>
    <col min="5132" max="5132" width="5.375" style="107" customWidth="1"/>
    <col min="5133" max="5133" width="1.125" style="107" customWidth="1"/>
    <col min="5134" max="5376" width="6.625" style="107"/>
    <col min="5377" max="5377" width="0.875" style="107" customWidth="1"/>
    <col min="5378" max="5378" width="5" style="107" customWidth="1"/>
    <col min="5379" max="5379" width="14.375" style="107" customWidth="1"/>
    <col min="5380" max="5380" width="9.375" style="107" customWidth="1"/>
    <col min="5381" max="5381" width="9.125" style="107" customWidth="1"/>
    <col min="5382" max="5382" width="12.375" style="107" customWidth="1"/>
    <col min="5383" max="5383" width="7.625" style="107" customWidth="1"/>
    <col min="5384" max="5384" width="23.625" style="107" customWidth="1"/>
    <col min="5385" max="5385" width="0.75" style="107" customWidth="1"/>
    <col min="5386" max="5386" width="8.375" style="107" customWidth="1"/>
    <col min="5387" max="5387" width="0.75" style="107" customWidth="1"/>
    <col min="5388" max="5388" width="5.375" style="107" customWidth="1"/>
    <col min="5389" max="5389" width="1.125" style="107" customWidth="1"/>
    <col min="5390" max="5632" width="6.625" style="107"/>
    <col min="5633" max="5633" width="0.875" style="107" customWidth="1"/>
    <col min="5634" max="5634" width="5" style="107" customWidth="1"/>
    <col min="5635" max="5635" width="14.375" style="107" customWidth="1"/>
    <col min="5636" max="5636" width="9.375" style="107" customWidth="1"/>
    <col min="5637" max="5637" width="9.125" style="107" customWidth="1"/>
    <col min="5638" max="5638" width="12.375" style="107" customWidth="1"/>
    <col min="5639" max="5639" width="7.625" style="107" customWidth="1"/>
    <col min="5640" max="5640" width="23.625" style="107" customWidth="1"/>
    <col min="5641" max="5641" width="0.75" style="107" customWidth="1"/>
    <col min="5642" max="5642" width="8.375" style="107" customWidth="1"/>
    <col min="5643" max="5643" width="0.75" style="107" customWidth="1"/>
    <col min="5644" max="5644" width="5.375" style="107" customWidth="1"/>
    <col min="5645" max="5645" width="1.125" style="107" customWidth="1"/>
    <col min="5646" max="5888" width="6.625" style="107"/>
    <col min="5889" max="5889" width="0.875" style="107" customWidth="1"/>
    <col min="5890" max="5890" width="5" style="107" customWidth="1"/>
    <col min="5891" max="5891" width="14.375" style="107" customWidth="1"/>
    <col min="5892" max="5892" width="9.375" style="107" customWidth="1"/>
    <col min="5893" max="5893" width="9.125" style="107" customWidth="1"/>
    <col min="5894" max="5894" width="12.375" style="107" customWidth="1"/>
    <col min="5895" max="5895" width="7.625" style="107" customWidth="1"/>
    <col min="5896" max="5896" width="23.625" style="107" customWidth="1"/>
    <col min="5897" max="5897" width="0.75" style="107" customWidth="1"/>
    <col min="5898" max="5898" width="8.375" style="107" customWidth="1"/>
    <col min="5899" max="5899" width="0.75" style="107" customWidth="1"/>
    <col min="5900" max="5900" width="5.375" style="107" customWidth="1"/>
    <col min="5901" max="5901" width="1.125" style="107" customWidth="1"/>
    <col min="5902" max="6144" width="6.625" style="107"/>
    <col min="6145" max="6145" width="0.875" style="107" customWidth="1"/>
    <col min="6146" max="6146" width="5" style="107" customWidth="1"/>
    <col min="6147" max="6147" width="14.375" style="107" customWidth="1"/>
    <col min="6148" max="6148" width="9.375" style="107" customWidth="1"/>
    <col min="6149" max="6149" width="9.125" style="107" customWidth="1"/>
    <col min="6150" max="6150" width="12.375" style="107" customWidth="1"/>
    <col min="6151" max="6151" width="7.625" style="107" customWidth="1"/>
    <col min="6152" max="6152" width="23.625" style="107" customWidth="1"/>
    <col min="6153" max="6153" width="0.75" style="107" customWidth="1"/>
    <col min="6154" max="6154" width="8.375" style="107" customWidth="1"/>
    <col min="6155" max="6155" width="0.75" style="107" customWidth="1"/>
    <col min="6156" max="6156" width="5.375" style="107" customWidth="1"/>
    <col min="6157" max="6157" width="1.125" style="107" customWidth="1"/>
    <col min="6158" max="6400" width="6.625" style="107"/>
    <col min="6401" max="6401" width="0.875" style="107" customWidth="1"/>
    <col min="6402" max="6402" width="5" style="107" customWidth="1"/>
    <col min="6403" max="6403" width="14.375" style="107" customWidth="1"/>
    <col min="6404" max="6404" width="9.375" style="107" customWidth="1"/>
    <col min="6405" max="6405" width="9.125" style="107" customWidth="1"/>
    <col min="6406" max="6406" width="12.375" style="107" customWidth="1"/>
    <col min="6407" max="6407" width="7.625" style="107" customWidth="1"/>
    <col min="6408" max="6408" width="23.625" style="107" customWidth="1"/>
    <col min="6409" max="6409" width="0.75" style="107" customWidth="1"/>
    <col min="6410" max="6410" width="8.375" style="107" customWidth="1"/>
    <col min="6411" max="6411" width="0.75" style="107" customWidth="1"/>
    <col min="6412" max="6412" width="5.375" style="107" customWidth="1"/>
    <col min="6413" max="6413" width="1.125" style="107" customWidth="1"/>
    <col min="6414" max="6656" width="6.625" style="107"/>
    <col min="6657" max="6657" width="0.875" style="107" customWidth="1"/>
    <col min="6658" max="6658" width="5" style="107" customWidth="1"/>
    <col min="6659" max="6659" width="14.375" style="107" customWidth="1"/>
    <col min="6660" max="6660" width="9.375" style="107" customWidth="1"/>
    <col min="6661" max="6661" width="9.125" style="107" customWidth="1"/>
    <col min="6662" max="6662" width="12.375" style="107" customWidth="1"/>
    <col min="6663" max="6663" width="7.625" style="107" customWidth="1"/>
    <col min="6664" max="6664" width="23.625" style="107" customWidth="1"/>
    <col min="6665" max="6665" width="0.75" style="107" customWidth="1"/>
    <col min="6666" max="6666" width="8.375" style="107" customWidth="1"/>
    <col min="6667" max="6667" width="0.75" style="107" customWidth="1"/>
    <col min="6668" max="6668" width="5.375" style="107" customWidth="1"/>
    <col min="6669" max="6669" width="1.125" style="107" customWidth="1"/>
    <col min="6670" max="6912" width="6.625" style="107"/>
    <col min="6913" max="6913" width="0.875" style="107" customWidth="1"/>
    <col min="6914" max="6914" width="5" style="107" customWidth="1"/>
    <col min="6915" max="6915" width="14.375" style="107" customWidth="1"/>
    <col min="6916" max="6916" width="9.375" style="107" customWidth="1"/>
    <col min="6917" max="6917" width="9.125" style="107" customWidth="1"/>
    <col min="6918" max="6918" width="12.375" style="107" customWidth="1"/>
    <col min="6919" max="6919" width="7.625" style="107" customWidth="1"/>
    <col min="6920" max="6920" width="23.625" style="107" customWidth="1"/>
    <col min="6921" max="6921" width="0.75" style="107" customWidth="1"/>
    <col min="6922" max="6922" width="8.375" style="107" customWidth="1"/>
    <col min="6923" max="6923" width="0.75" style="107" customWidth="1"/>
    <col min="6924" max="6924" width="5.375" style="107" customWidth="1"/>
    <col min="6925" max="6925" width="1.125" style="107" customWidth="1"/>
    <col min="6926" max="7168" width="6.625" style="107"/>
    <col min="7169" max="7169" width="0.875" style="107" customWidth="1"/>
    <col min="7170" max="7170" width="5" style="107" customWidth="1"/>
    <col min="7171" max="7171" width="14.375" style="107" customWidth="1"/>
    <col min="7172" max="7172" width="9.375" style="107" customWidth="1"/>
    <col min="7173" max="7173" width="9.125" style="107" customWidth="1"/>
    <col min="7174" max="7174" width="12.375" style="107" customWidth="1"/>
    <col min="7175" max="7175" width="7.625" style="107" customWidth="1"/>
    <col min="7176" max="7176" width="23.625" style="107" customWidth="1"/>
    <col min="7177" max="7177" width="0.75" style="107" customWidth="1"/>
    <col min="7178" max="7178" width="8.375" style="107" customWidth="1"/>
    <col min="7179" max="7179" width="0.75" style="107" customWidth="1"/>
    <col min="7180" max="7180" width="5.375" style="107" customWidth="1"/>
    <col min="7181" max="7181" width="1.125" style="107" customWidth="1"/>
    <col min="7182" max="7424" width="6.625" style="107"/>
    <col min="7425" max="7425" width="0.875" style="107" customWidth="1"/>
    <col min="7426" max="7426" width="5" style="107" customWidth="1"/>
    <col min="7427" max="7427" width="14.375" style="107" customWidth="1"/>
    <col min="7428" max="7428" width="9.375" style="107" customWidth="1"/>
    <col min="7429" max="7429" width="9.125" style="107" customWidth="1"/>
    <col min="7430" max="7430" width="12.375" style="107" customWidth="1"/>
    <col min="7431" max="7431" width="7.625" style="107" customWidth="1"/>
    <col min="7432" max="7432" width="23.625" style="107" customWidth="1"/>
    <col min="7433" max="7433" width="0.75" style="107" customWidth="1"/>
    <col min="7434" max="7434" width="8.375" style="107" customWidth="1"/>
    <col min="7435" max="7435" width="0.75" style="107" customWidth="1"/>
    <col min="7436" max="7436" width="5.375" style="107" customWidth="1"/>
    <col min="7437" max="7437" width="1.125" style="107" customWidth="1"/>
    <col min="7438" max="7680" width="6.625" style="107"/>
    <col min="7681" max="7681" width="0.875" style="107" customWidth="1"/>
    <col min="7682" max="7682" width="5" style="107" customWidth="1"/>
    <col min="7683" max="7683" width="14.375" style="107" customWidth="1"/>
    <col min="7684" max="7684" width="9.375" style="107" customWidth="1"/>
    <col min="7685" max="7685" width="9.125" style="107" customWidth="1"/>
    <col min="7686" max="7686" width="12.375" style="107" customWidth="1"/>
    <col min="7687" max="7687" width="7.625" style="107" customWidth="1"/>
    <col min="7688" max="7688" width="23.625" style="107" customWidth="1"/>
    <col min="7689" max="7689" width="0.75" style="107" customWidth="1"/>
    <col min="7690" max="7690" width="8.375" style="107" customWidth="1"/>
    <col min="7691" max="7691" width="0.75" style="107" customWidth="1"/>
    <col min="7692" max="7692" width="5.375" style="107" customWidth="1"/>
    <col min="7693" max="7693" width="1.125" style="107" customWidth="1"/>
    <col min="7694" max="7936" width="6.625" style="107"/>
    <col min="7937" max="7937" width="0.875" style="107" customWidth="1"/>
    <col min="7938" max="7938" width="5" style="107" customWidth="1"/>
    <col min="7939" max="7939" width="14.375" style="107" customWidth="1"/>
    <col min="7940" max="7940" width="9.375" style="107" customWidth="1"/>
    <col min="7941" max="7941" width="9.125" style="107" customWidth="1"/>
    <col min="7942" max="7942" width="12.375" style="107" customWidth="1"/>
    <col min="7943" max="7943" width="7.625" style="107" customWidth="1"/>
    <col min="7944" max="7944" width="23.625" style="107" customWidth="1"/>
    <col min="7945" max="7945" width="0.75" style="107" customWidth="1"/>
    <col min="7946" max="7946" width="8.375" style="107" customWidth="1"/>
    <col min="7947" max="7947" width="0.75" style="107" customWidth="1"/>
    <col min="7948" max="7948" width="5.375" style="107" customWidth="1"/>
    <col min="7949" max="7949" width="1.125" style="107" customWidth="1"/>
    <col min="7950" max="8192" width="6.625" style="107"/>
    <col min="8193" max="8193" width="0.875" style="107" customWidth="1"/>
    <col min="8194" max="8194" width="5" style="107" customWidth="1"/>
    <col min="8195" max="8195" width="14.375" style="107" customWidth="1"/>
    <col min="8196" max="8196" width="9.375" style="107" customWidth="1"/>
    <col min="8197" max="8197" width="9.125" style="107" customWidth="1"/>
    <col min="8198" max="8198" width="12.375" style="107" customWidth="1"/>
    <col min="8199" max="8199" width="7.625" style="107" customWidth="1"/>
    <col min="8200" max="8200" width="23.625" style="107" customWidth="1"/>
    <col min="8201" max="8201" width="0.75" style="107" customWidth="1"/>
    <col min="8202" max="8202" width="8.375" style="107" customWidth="1"/>
    <col min="8203" max="8203" width="0.75" style="107" customWidth="1"/>
    <col min="8204" max="8204" width="5.375" style="107" customWidth="1"/>
    <col min="8205" max="8205" width="1.125" style="107" customWidth="1"/>
    <col min="8206" max="8448" width="6.625" style="107"/>
    <col min="8449" max="8449" width="0.875" style="107" customWidth="1"/>
    <col min="8450" max="8450" width="5" style="107" customWidth="1"/>
    <col min="8451" max="8451" width="14.375" style="107" customWidth="1"/>
    <col min="8452" max="8452" width="9.375" style="107" customWidth="1"/>
    <col min="8453" max="8453" width="9.125" style="107" customWidth="1"/>
    <col min="8454" max="8454" width="12.375" style="107" customWidth="1"/>
    <col min="8455" max="8455" width="7.625" style="107" customWidth="1"/>
    <col min="8456" max="8456" width="23.625" style="107" customWidth="1"/>
    <col min="8457" max="8457" width="0.75" style="107" customWidth="1"/>
    <col min="8458" max="8458" width="8.375" style="107" customWidth="1"/>
    <col min="8459" max="8459" width="0.75" style="107" customWidth="1"/>
    <col min="8460" max="8460" width="5.375" style="107" customWidth="1"/>
    <col min="8461" max="8461" width="1.125" style="107" customWidth="1"/>
    <col min="8462" max="8704" width="6.625" style="107"/>
    <col min="8705" max="8705" width="0.875" style="107" customWidth="1"/>
    <col min="8706" max="8706" width="5" style="107" customWidth="1"/>
    <col min="8707" max="8707" width="14.375" style="107" customWidth="1"/>
    <col min="8708" max="8708" width="9.375" style="107" customWidth="1"/>
    <col min="8709" max="8709" width="9.125" style="107" customWidth="1"/>
    <col min="8710" max="8710" width="12.375" style="107" customWidth="1"/>
    <col min="8711" max="8711" width="7.625" style="107" customWidth="1"/>
    <col min="8712" max="8712" width="23.625" style="107" customWidth="1"/>
    <col min="8713" max="8713" width="0.75" style="107" customWidth="1"/>
    <col min="8714" max="8714" width="8.375" style="107" customWidth="1"/>
    <col min="8715" max="8715" width="0.75" style="107" customWidth="1"/>
    <col min="8716" max="8716" width="5.375" style="107" customWidth="1"/>
    <col min="8717" max="8717" width="1.125" style="107" customWidth="1"/>
    <col min="8718" max="8960" width="6.625" style="107"/>
    <col min="8961" max="8961" width="0.875" style="107" customWidth="1"/>
    <col min="8962" max="8962" width="5" style="107" customWidth="1"/>
    <col min="8963" max="8963" width="14.375" style="107" customWidth="1"/>
    <col min="8964" max="8964" width="9.375" style="107" customWidth="1"/>
    <col min="8965" max="8965" width="9.125" style="107" customWidth="1"/>
    <col min="8966" max="8966" width="12.375" style="107" customWidth="1"/>
    <col min="8967" max="8967" width="7.625" style="107" customWidth="1"/>
    <col min="8968" max="8968" width="23.625" style="107" customWidth="1"/>
    <col min="8969" max="8969" width="0.75" style="107" customWidth="1"/>
    <col min="8970" max="8970" width="8.375" style="107" customWidth="1"/>
    <col min="8971" max="8971" width="0.75" style="107" customWidth="1"/>
    <col min="8972" max="8972" width="5.375" style="107" customWidth="1"/>
    <col min="8973" max="8973" width="1.125" style="107" customWidth="1"/>
    <col min="8974" max="9216" width="6.625" style="107"/>
    <col min="9217" max="9217" width="0.875" style="107" customWidth="1"/>
    <col min="9218" max="9218" width="5" style="107" customWidth="1"/>
    <col min="9219" max="9219" width="14.375" style="107" customWidth="1"/>
    <col min="9220" max="9220" width="9.375" style="107" customWidth="1"/>
    <col min="9221" max="9221" width="9.125" style="107" customWidth="1"/>
    <col min="9222" max="9222" width="12.375" style="107" customWidth="1"/>
    <col min="9223" max="9223" width="7.625" style="107" customWidth="1"/>
    <col min="9224" max="9224" width="23.625" style="107" customWidth="1"/>
    <col min="9225" max="9225" width="0.75" style="107" customWidth="1"/>
    <col min="9226" max="9226" width="8.375" style="107" customWidth="1"/>
    <col min="9227" max="9227" width="0.75" style="107" customWidth="1"/>
    <col min="9228" max="9228" width="5.375" style="107" customWidth="1"/>
    <col min="9229" max="9229" width="1.125" style="107" customWidth="1"/>
    <col min="9230" max="9472" width="6.625" style="107"/>
    <col min="9473" max="9473" width="0.875" style="107" customWidth="1"/>
    <col min="9474" max="9474" width="5" style="107" customWidth="1"/>
    <col min="9475" max="9475" width="14.375" style="107" customWidth="1"/>
    <col min="9476" max="9476" width="9.375" style="107" customWidth="1"/>
    <col min="9477" max="9477" width="9.125" style="107" customWidth="1"/>
    <col min="9478" max="9478" width="12.375" style="107" customWidth="1"/>
    <col min="9479" max="9479" width="7.625" style="107" customWidth="1"/>
    <col min="9480" max="9480" width="23.625" style="107" customWidth="1"/>
    <col min="9481" max="9481" width="0.75" style="107" customWidth="1"/>
    <col min="9482" max="9482" width="8.375" style="107" customWidth="1"/>
    <col min="9483" max="9483" width="0.75" style="107" customWidth="1"/>
    <col min="9484" max="9484" width="5.375" style="107" customWidth="1"/>
    <col min="9485" max="9485" width="1.125" style="107" customWidth="1"/>
    <col min="9486" max="9728" width="6.625" style="107"/>
    <col min="9729" max="9729" width="0.875" style="107" customWidth="1"/>
    <col min="9730" max="9730" width="5" style="107" customWidth="1"/>
    <col min="9731" max="9731" width="14.375" style="107" customWidth="1"/>
    <col min="9732" max="9732" width="9.375" style="107" customWidth="1"/>
    <col min="9733" max="9733" width="9.125" style="107" customWidth="1"/>
    <col min="9734" max="9734" width="12.375" style="107" customWidth="1"/>
    <col min="9735" max="9735" width="7.625" style="107" customWidth="1"/>
    <col min="9736" max="9736" width="23.625" style="107" customWidth="1"/>
    <col min="9737" max="9737" width="0.75" style="107" customWidth="1"/>
    <col min="9738" max="9738" width="8.375" style="107" customWidth="1"/>
    <col min="9739" max="9739" width="0.75" style="107" customWidth="1"/>
    <col min="9740" max="9740" width="5.375" style="107" customWidth="1"/>
    <col min="9741" max="9741" width="1.125" style="107" customWidth="1"/>
    <col min="9742" max="9984" width="6.625" style="107"/>
    <col min="9985" max="9985" width="0.875" style="107" customWidth="1"/>
    <col min="9986" max="9986" width="5" style="107" customWidth="1"/>
    <col min="9987" max="9987" width="14.375" style="107" customWidth="1"/>
    <col min="9988" max="9988" width="9.375" style="107" customWidth="1"/>
    <col min="9989" max="9989" width="9.125" style="107" customWidth="1"/>
    <col min="9990" max="9990" width="12.375" style="107" customWidth="1"/>
    <col min="9991" max="9991" width="7.625" style="107" customWidth="1"/>
    <col min="9992" max="9992" width="23.625" style="107" customWidth="1"/>
    <col min="9993" max="9993" width="0.75" style="107" customWidth="1"/>
    <col min="9994" max="9994" width="8.375" style="107" customWidth="1"/>
    <col min="9995" max="9995" width="0.75" style="107" customWidth="1"/>
    <col min="9996" max="9996" width="5.375" style="107" customWidth="1"/>
    <col min="9997" max="9997" width="1.125" style="107" customWidth="1"/>
    <col min="9998" max="10240" width="6.625" style="107"/>
    <col min="10241" max="10241" width="0.875" style="107" customWidth="1"/>
    <col min="10242" max="10242" width="5" style="107" customWidth="1"/>
    <col min="10243" max="10243" width="14.375" style="107" customWidth="1"/>
    <col min="10244" max="10244" width="9.375" style="107" customWidth="1"/>
    <col min="10245" max="10245" width="9.125" style="107" customWidth="1"/>
    <col min="10246" max="10246" width="12.375" style="107" customWidth="1"/>
    <col min="10247" max="10247" width="7.625" style="107" customWidth="1"/>
    <col min="10248" max="10248" width="23.625" style="107" customWidth="1"/>
    <col min="10249" max="10249" width="0.75" style="107" customWidth="1"/>
    <col min="10250" max="10250" width="8.375" style="107" customWidth="1"/>
    <col min="10251" max="10251" width="0.75" style="107" customWidth="1"/>
    <col min="10252" max="10252" width="5.375" style="107" customWidth="1"/>
    <col min="10253" max="10253" width="1.125" style="107" customWidth="1"/>
    <col min="10254" max="10496" width="6.625" style="107"/>
    <col min="10497" max="10497" width="0.875" style="107" customWidth="1"/>
    <col min="10498" max="10498" width="5" style="107" customWidth="1"/>
    <col min="10499" max="10499" width="14.375" style="107" customWidth="1"/>
    <col min="10500" max="10500" width="9.375" style="107" customWidth="1"/>
    <col min="10501" max="10501" width="9.125" style="107" customWidth="1"/>
    <col min="10502" max="10502" width="12.375" style="107" customWidth="1"/>
    <col min="10503" max="10503" width="7.625" style="107" customWidth="1"/>
    <col min="10504" max="10504" width="23.625" style="107" customWidth="1"/>
    <col min="10505" max="10505" width="0.75" style="107" customWidth="1"/>
    <col min="10506" max="10506" width="8.375" style="107" customWidth="1"/>
    <col min="10507" max="10507" width="0.75" style="107" customWidth="1"/>
    <col min="10508" max="10508" width="5.375" style="107" customWidth="1"/>
    <col min="10509" max="10509" width="1.125" style="107" customWidth="1"/>
    <col min="10510" max="10752" width="6.625" style="107"/>
    <col min="10753" max="10753" width="0.875" style="107" customWidth="1"/>
    <col min="10754" max="10754" width="5" style="107" customWidth="1"/>
    <col min="10755" max="10755" width="14.375" style="107" customWidth="1"/>
    <col min="10756" max="10756" width="9.375" style="107" customWidth="1"/>
    <col min="10757" max="10757" width="9.125" style="107" customWidth="1"/>
    <col min="10758" max="10758" width="12.375" style="107" customWidth="1"/>
    <col min="10759" max="10759" width="7.625" style="107" customWidth="1"/>
    <col min="10760" max="10760" width="23.625" style="107" customWidth="1"/>
    <col min="10761" max="10761" width="0.75" style="107" customWidth="1"/>
    <col min="10762" max="10762" width="8.375" style="107" customWidth="1"/>
    <col min="10763" max="10763" width="0.75" style="107" customWidth="1"/>
    <col min="10764" max="10764" width="5.375" style="107" customWidth="1"/>
    <col min="10765" max="10765" width="1.125" style="107" customWidth="1"/>
    <col min="10766" max="11008" width="6.625" style="107"/>
    <col min="11009" max="11009" width="0.875" style="107" customWidth="1"/>
    <col min="11010" max="11010" width="5" style="107" customWidth="1"/>
    <col min="11011" max="11011" width="14.375" style="107" customWidth="1"/>
    <col min="11012" max="11012" width="9.375" style="107" customWidth="1"/>
    <col min="11013" max="11013" width="9.125" style="107" customWidth="1"/>
    <col min="11014" max="11014" width="12.375" style="107" customWidth="1"/>
    <col min="11015" max="11015" width="7.625" style="107" customWidth="1"/>
    <col min="11016" max="11016" width="23.625" style="107" customWidth="1"/>
    <col min="11017" max="11017" width="0.75" style="107" customWidth="1"/>
    <col min="11018" max="11018" width="8.375" style="107" customWidth="1"/>
    <col min="11019" max="11019" width="0.75" style="107" customWidth="1"/>
    <col min="11020" max="11020" width="5.375" style="107" customWidth="1"/>
    <col min="11021" max="11021" width="1.125" style="107" customWidth="1"/>
    <col min="11022" max="11264" width="6.625" style="107"/>
    <col min="11265" max="11265" width="0.875" style="107" customWidth="1"/>
    <col min="11266" max="11266" width="5" style="107" customWidth="1"/>
    <col min="11267" max="11267" width="14.375" style="107" customWidth="1"/>
    <col min="11268" max="11268" width="9.375" style="107" customWidth="1"/>
    <col min="11269" max="11269" width="9.125" style="107" customWidth="1"/>
    <col min="11270" max="11270" width="12.375" style="107" customWidth="1"/>
    <col min="11271" max="11271" width="7.625" style="107" customWidth="1"/>
    <col min="11272" max="11272" width="23.625" style="107" customWidth="1"/>
    <col min="11273" max="11273" width="0.75" style="107" customWidth="1"/>
    <col min="11274" max="11274" width="8.375" style="107" customWidth="1"/>
    <col min="11275" max="11275" width="0.75" style="107" customWidth="1"/>
    <col min="11276" max="11276" width="5.375" style="107" customWidth="1"/>
    <col min="11277" max="11277" width="1.125" style="107" customWidth="1"/>
    <col min="11278" max="11520" width="6.625" style="107"/>
    <col min="11521" max="11521" width="0.875" style="107" customWidth="1"/>
    <col min="11522" max="11522" width="5" style="107" customWidth="1"/>
    <col min="11523" max="11523" width="14.375" style="107" customWidth="1"/>
    <col min="11524" max="11524" width="9.375" style="107" customWidth="1"/>
    <col min="11525" max="11525" width="9.125" style="107" customWidth="1"/>
    <col min="11526" max="11526" width="12.375" style="107" customWidth="1"/>
    <col min="11527" max="11527" width="7.625" style="107" customWidth="1"/>
    <col min="11528" max="11528" width="23.625" style="107" customWidth="1"/>
    <col min="11529" max="11529" width="0.75" style="107" customWidth="1"/>
    <col min="11530" max="11530" width="8.375" style="107" customWidth="1"/>
    <col min="11531" max="11531" width="0.75" style="107" customWidth="1"/>
    <col min="11532" max="11532" width="5.375" style="107" customWidth="1"/>
    <col min="11533" max="11533" width="1.125" style="107" customWidth="1"/>
    <col min="11534" max="11776" width="6.625" style="107"/>
    <col min="11777" max="11777" width="0.875" style="107" customWidth="1"/>
    <col min="11778" max="11778" width="5" style="107" customWidth="1"/>
    <col min="11779" max="11779" width="14.375" style="107" customWidth="1"/>
    <col min="11780" max="11780" width="9.375" style="107" customWidth="1"/>
    <col min="11781" max="11781" width="9.125" style="107" customWidth="1"/>
    <col min="11782" max="11782" width="12.375" style="107" customWidth="1"/>
    <col min="11783" max="11783" width="7.625" style="107" customWidth="1"/>
    <col min="11784" max="11784" width="23.625" style="107" customWidth="1"/>
    <col min="11785" max="11785" width="0.75" style="107" customWidth="1"/>
    <col min="11786" max="11786" width="8.375" style="107" customWidth="1"/>
    <col min="11787" max="11787" width="0.75" style="107" customWidth="1"/>
    <col min="11788" max="11788" width="5.375" style="107" customWidth="1"/>
    <col min="11789" max="11789" width="1.125" style="107" customWidth="1"/>
    <col min="11790" max="12032" width="6.625" style="107"/>
    <col min="12033" max="12033" width="0.875" style="107" customWidth="1"/>
    <col min="12034" max="12034" width="5" style="107" customWidth="1"/>
    <col min="12035" max="12035" width="14.375" style="107" customWidth="1"/>
    <col min="12036" max="12036" width="9.375" style="107" customWidth="1"/>
    <col min="12037" max="12037" width="9.125" style="107" customWidth="1"/>
    <col min="12038" max="12038" width="12.375" style="107" customWidth="1"/>
    <col min="12039" max="12039" width="7.625" style="107" customWidth="1"/>
    <col min="12040" max="12040" width="23.625" style="107" customWidth="1"/>
    <col min="12041" max="12041" width="0.75" style="107" customWidth="1"/>
    <col min="12042" max="12042" width="8.375" style="107" customWidth="1"/>
    <col min="12043" max="12043" width="0.75" style="107" customWidth="1"/>
    <col min="12044" max="12044" width="5.375" style="107" customWidth="1"/>
    <col min="12045" max="12045" width="1.125" style="107" customWidth="1"/>
    <col min="12046" max="12288" width="6.625" style="107"/>
    <col min="12289" max="12289" width="0.875" style="107" customWidth="1"/>
    <col min="12290" max="12290" width="5" style="107" customWidth="1"/>
    <col min="12291" max="12291" width="14.375" style="107" customWidth="1"/>
    <col min="12292" max="12292" width="9.375" style="107" customWidth="1"/>
    <col min="12293" max="12293" width="9.125" style="107" customWidth="1"/>
    <col min="12294" max="12294" width="12.375" style="107" customWidth="1"/>
    <col min="12295" max="12295" width="7.625" style="107" customWidth="1"/>
    <col min="12296" max="12296" width="23.625" style="107" customWidth="1"/>
    <col min="12297" max="12297" width="0.75" style="107" customWidth="1"/>
    <col min="12298" max="12298" width="8.375" style="107" customWidth="1"/>
    <col min="12299" max="12299" width="0.75" style="107" customWidth="1"/>
    <col min="12300" max="12300" width="5.375" style="107" customWidth="1"/>
    <col min="12301" max="12301" width="1.125" style="107" customWidth="1"/>
    <col min="12302" max="12544" width="6.625" style="107"/>
    <col min="12545" max="12545" width="0.875" style="107" customWidth="1"/>
    <col min="12546" max="12546" width="5" style="107" customWidth="1"/>
    <col min="12547" max="12547" width="14.375" style="107" customWidth="1"/>
    <col min="12548" max="12548" width="9.375" style="107" customWidth="1"/>
    <col min="12549" max="12549" width="9.125" style="107" customWidth="1"/>
    <col min="12550" max="12550" width="12.375" style="107" customWidth="1"/>
    <col min="12551" max="12551" width="7.625" style="107" customWidth="1"/>
    <col min="12552" max="12552" width="23.625" style="107" customWidth="1"/>
    <col min="12553" max="12553" width="0.75" style="107" customWidth="1"/>
    <col min="12554" max="12554" width="8.375" style="107" customWidth="1"/>
    <col min="12555" max="12555" width="0.75" style="107" customWidth="1"/>
    <col min="12556" max="12556" width="5.375" style="107" customWidth="1"/>
    <col min="12557" max="12557" width="1.125" style="107" customWidth="1"/>
    <col min="12558" max="12800" width="6.625" style="107"/>
    <col min="12801" max="12801" width="0.875" style="107" customWidth="1"/>
    <col min="12802" max="12802" width="5" style="107" customWidth="1"/>
    <col min="12803" max="12803" width="14.375" style="107" customWidth="1"/>
    <col min="12804" max="12804" width="9.375" style="107" customWidth="1"/>
    <col min="12805" max="12805" width="9.125" style="107" customWidth="1"/>
    <col min="12806" max="12806" width="12.375" style="107" customWidth="1"/>
    <col min="12807" max="12807" width="7.625" style="107" customWidth="1"/>
    <col min="12808" max="12808" width="23.625" style="107" customWidth="1"/>
    <col min="12809" max="12809" width="0.75" style="107" customWidth="1"/>
    <col min="12810" max="12810" width="8.375" style="107" customWidth="1"/>
    <col min="12811" max="12811" width="0.75" style="107" customWidth="1"/>
    <col min="12812" max="12812" width="5.375" style="107" customWidth="1"/>
    <col min="12813" max="12813" width="1.125" style="107" customWidth="1"/>
    <col min="12814" max="13056" width="6.625" style="107"/>
    <col min="13057" max="13057" width="0.875" style="107" customWidth="1"/>
    <col min="13058" max="13058" width="5" style="107" customWidth="1"/>
    <col min="13059" max="13059" width="14.375" style="107" customWidth="1"/>
    <col min="13060" max="13060" width="9.375" style="107" customWidth="1"/>
    <col min="13061" max="13061" width="9.125" style="107" customWidth="1"/>
    <col min="13062" max="13062" width="12.375" style="107" customWidth="1"/>
    <col min="13063" max="13063" width="7.625" style="107" customWidth="1"/>
    <col min="13064" max="13064" width="23.625" style="107" customWidth="1"/>
    <col min="13065" max="13065" width="0.75" style="107" customWidth="1"/>
    <col min="13066" max="13066" width="8.375" style="107" customWidth="1"/>
    <col min="13067" max="13067" width="0.75" style="107" customWidth="1"/>
    <col min="13068" max="13068" width="5.375" style="107" customWidth="1"/>
    <col min="13069" max="13069" width="1.125" style="107" customWidth="1"/>
    <col min="13070" max="13312" width="6.625" style="107"/>
    <col min="13313" max="13313" width="0.875" style="107" customWidth="1"/>
    <col min="13314" max="13314" width="5" style="107" customWidth="1"/>
    <col min="13315" max="13315" width="14.375" style="107" customWidth="1"/>
    <col min="13316" max="13316" width="9.375" style="107" customWidth="1"/>
    <col min="13317" max="13317" width="9.125" style="107" customWidth="1"/>
    <col min="13318" max="13318" width="12.375" style="107" customWidth="1"/>
    <col min="13319" max="13319" width="7.625" style="107" customWidth="1"/>
    <col min="13320" max="13320" width="23.625" style="107" customWidth="1"/>
    <col min="13321" max="13321" width="0.75" style="107" customWidth="1"/>
    <col min="13322" max="13322" width="8.375" style="107" customWidth="1"/>
    <col min="13323" max="13323" width="0.75" style="107" customWidth="1"/>
    <col min="13324" max="13324" width="5.375" style="107" customWidth="1"/>
    <col min="13325" max="13325" width="1.125" style="107" customWidth="1"/>
    <col min="13326" max="13568" width="6.625" style="107"/>
    <col min="13569" max="13569" width="0.875" style="107" customWidth="1"/>
    <col min="13570" max="13570" width="5" style="107" customWidth="1"/>
    <col min="13571" max="13571" width="14.375" style="107" customWidth="1"/>
    <col min="13572" max="13572" width="9.375" style="107" customWidth="1"/>
    <col min="13573" max="13573" width="9.125" style="107" customWidth="1"/>
    <col min="13574" max="13574" width="12.375" style="107" customWidth="1"/>
    <col min="13575" max="13575" width="7.625" style="107" customWidth="1"/>
    <col min="13576" max="13576" width="23.625" style="107" customWidth="1"/>
    <col min="13577" max="13577" width="0.75" style="107" customWidth="1"/>
    <col min="13578" max="13578" width="8.375" style="107" customWidth="1"/>
    <col min="13579" max="13579" width="0.75" style="107" customWidth="1"/>
    <col min="13580" max="13580" width="5.375" style="107" customWidth="1"/>
    <col min="13581" max="13581" width="1.125" style="107" customWidth="1"/>
    <col min="13582" max="13824" width="6.625" style="107"/>
    <col min="13825" max="13825" width="0.875" style="107" customWidth="1"/>
    <col min="13826" max="13826" width="5" style="107" customWidth="1"/>
    <col min="13827" max="13827" width="14.375" style="107" customWidth="1"/>
    <col min="13828" max="13828" width="9.375" style="107" customWidth="1"/>
    <col min="13829" max="13829" width="9.125" style="107" customWidth="1"/>
    <col min="13830" max="13830" width="12.375" style="107" customWidth="1"/>
    <col min="13831" max="13831" width="7.625" style="107" customWidth="1"/>
    <col min="13832" max="13832" width="23.625" style="107" customWidth="1"/>
    <col min="13833" max="13833" width="0.75" style="107" customWidth="1"/>
    <col min="13834" max="13834" width="8.375" style="107" customWidth="1"/>
    <col min="13835" max="13835" width="0.75" style="107" customWidth="1"/>
    <col min="13836" max="13836" width="5.375" style="107" customWidth="1"/>
    <col min="13837" max="13837" width="1.125" style="107" customWidth="1"/>
    <col min="13838" max="14080" width="6.625" style="107"/>
    <col min="14081" max="14081" width="0.875" style="107" customWidth="1"/>
    <col min="14082" max="14082" width="5" style="107" customWidth="1"/>
    <col min="14083" max="14083" width="14.375" style="107" customWidth="1"/>
    <col min="14084" max="14084" width="9.375" style="107" customWidth="1"/>
    <col min="14085" max="14085" width="9.125" style="107" customWidth="1"/>
    <col min="14086" max="14086" width="12.375" style="107" customWidth="1"/>
    <col min="14087" max="14087" width="7.625" style="107" customWidth="1"/>
    <col min="14088" max="14088" width="23.625" style="107" customWidth="1"/>
    <col min="14089" max="14089" width="0.75" style="107" customWidth="1"/>
    <col min="14090" max="14090" width="8.375" style="107" customWidth="1"/>
    <col min="14091" max="14091" width="0.75" style="107" customWidth="1"/>
    <col min="14092" max="14092" width="5.375" style="107" customWidth="1"/>
    <col min="14093" max="14093" width="1.125" style="107" customWidth="1"/>
    <col min="14094" max="14336" width="6.625" style="107"/>
    <col min="14337" max="14337" width="0.875" style="107" customWidth="1"/>
    <col min="14338" max="14338" width="5" style="107" customWidth="1"/>
    <col min="14339" max="14339" width="14.375" style="107" customWidth="1"/>
    <col min="14340" max="14340" width="9.375" style="107" customWidth="1"/>
    <col min="14341" max="14341" width="9.125" style="107" customWidth="1"/>
    <col min="14342" max="14342" width="12.375" style="107" customWidth="1"/>
    <col min="14343" max="14343" width="7.625" style="107" customWidth="1"/>
    <col min="14344" max="14344" width="23.625" style="107" customWidth="1"/>
    <col min="14345" max="14345" width="0.75" style="107" customWidth="1"/>
    <col min="14346" max="14346" width="8.375" style="107" customWidth="1"/>
    <col min="14347" max="14347" width="0.75" style="107" customWidth="1"/>
    <col min="14348" max="14348" width="5.375" style="107" customWidth="1"/>
    <col min="14349" max="14349" width="1.125" style="107" customWidth="1"/>
    <col min="14350" max="14592" width="6.625" style="107"/>
    <col min="14593" max="14593" width="0.875" style="107" customWidth="1"/>
    <col min="14594" max="14594" width="5" style="107" customWidth="1"/>
    <col min="14595" max="14595" width="14.375" style="107" customWidth="1"/>
    <col min="14596" max="14596" width="9.375" style="107" customWidth="1"/>
    <col min="14597" max="14597" width="9.125" style="107" customWidth="1"/>
    <col min="14598" max="14598" width="12.375" style="107" customWidth="1"/>
    <col min="14599" max="14599" width="7.625" style="107" customWidth="1"/>
    <col min="14600" max="14600" width="23.625" style="107" customWidth="1"/>
    <col min="14601" max="14601" width="0.75" style="107" customWidth="1"/>
    <col min="14602" max="14602" width="8.375" style="107" customWidth="1"/>
    <col min="14603" max="14603" width="0.75" style="107" customWidth="1"/>
    <col min="14604" max="14604" width="5.375" style="107" customWidth="1"/>
    <col min="14605" max="14605" width="1.125" style="107" customWidth="1"/>
    <col min="14606" max="14848" width="6.625" style="107"/>
    <col min="14849" max="14849" width="0.875" style="107" customWidth="1"/>
    <col min="14850" max="14850" width="5" style="107" customWidth="1"/>
    <col min="14851" max="14851" width="14.375" style="107" customWidth="1"/>
    <col min="14852" max="14852" width="9.375" style="107" customWidth="1"/>
    <col min="14853" max="14853" width="9.125" style="107" customWidth="1"/>
    <col min="14854" max="14854" width="12.375" style="107" customWidth="1"/>
    <col min="14855" max="14855" width="7.625" style="107" customWidth="1"/>
    <col min="14856" max="14856" width="23.625" style="107" customWidth="1"/>
    <col min="14857" max="14857" width="0.75" style="107" customWidth="1"/>
    <col min="14858" max="14858" width="8.375" style="107" customWidth="1"/>
    <col min="14859" max="14859" width="0.75" style="107" customWidth="1"/>
    <col min="14860" max="14860" width="5.375" style="107" customWidth="1"/>
    <col min="14861" max="14861" width="1.125" style="107" customWidth="1"/>
    <col min="14862" max="15104" width="6.625" style="107"/>
    <col min="15105" max="15105" width="0.875" style="107" customWidth="1"/>
    <col min="15106" max="15106" width="5" style="107" customWidth="1"/>
    <col min="15107" max="15107" width="14.375" style="107" customWidth="1"/>
    <col min="15108" max="15108" width="9.375" style="107" customWidth="1"/>
    <col min="15109" max="15109" width="9.125" style="107" customWidth="1"/>
    <col min="15110" max="15110" width="12.375" style="107" customWidth="1"/>
    <col min="15111" max="15111" width="7.625" style="107" customWidth="1"/>
    <col min="15112" max="15112" width="23.625" style="107" customWidth="1"/>
    <col min="15113" max="15113" width="0.75" style="107" customWidth="1"/>
    <col min="15114" max="15114" width="8.375" style="107" customWidth="1"/>
    <col min="15115" max="15115" width="0.75" style="107" customWidth="1"/>
    <col min="15116" max="15116" width="5.375" style="107" customWidth="1"/>
    <col min="15117" max="15117" width="1.125" style="107" customWidth="1"/>
    <col min="15118" max="15360" width="6.625" style="107"/>
    <col min="15361" max="15361" width="0.875" style="107" customWidth="1"/>
    <col min="15362" max="15362" width="5" style="107" customWidth="1"/>
    <col min="15363" max="15363" width="14.375" style="107" customWidth="1"/>
    <col min="15364" max="15364" width="9.375" style="107" customWidth="1"/>
    <col min="15365" max="15365" width="9.125" style="107" customWidth="1"/>
    <col min="15366" max="15366" width="12.375" style="107" customWidth="1"/>
    <col min="15367" max="15367" width="7.625" style="107" customWidth="1"/>
    <col min="15368" max="15368" width="23.625" style="107" customWidth="1"/>
    <col min="15369" max="15369" width="0.75" style="107" customWidth="1"/>
    <col min="15370" max="15370" width="8.375" style="107" customWidth="1"/>
    <col min="15371" max="15371" width="0.75" style="107" customWidth="1"/>
    <col min="15372" max="15372" width="5.375" style="107" customWidth="1"/>
    <col min="15373" max="15373" width="1.125" style="107" customWidth="1"/>
    <col min="15374" max="15616" width="6.625" style="107"/>
    <col min="15617" max="15617" width="0.875" style="107" customWidth="1"/>
    <col min="15618" max="15618" width="5" style="107" customWidth="1"/>
    <col min="15619" max="15619" width="14.375" style="107" customWidth="1"/>
    <col min="15620" max="15620" width="9.375" style="107" customWidth="1"/>
    <col min="15621" max="15621" width="9.125" style="107" customWidth="1"/>
    <col min="15622" max="15622" width="12.375" style="107" customWidth="1"/>
    <col min="15623" max="15623" width="7.625" style="107" customWidth="1"/>
    <col min="15624" max="15624" width="23.625" style="107" customWidth="1"/>
    <col min="15625" max="15625" width="0.75" style="107" customWidth="1"/>
    <col min="15626" max="15626" width="8.375" style="107" customWidth="1"/>
    <col min="15627" max="15627" width="0.75" style="107" customWidth="1"/>
    <col min="15628" max="15628" width="5.375" style="107" customWidth="1"/>
    <col min="15629" max="15629" width="1.125" style="107" customWidth="1"/>
    <col min="15630" max="15872" width="6.625" style="107"/>
    <col min="15873" max="15873" width="0.875" style="107" customWidth="1"/>
    <col min="15874" max="15874" width="5" style="107" customWidth="1"/>
    <col min="15875" max="15875" width="14.375" style="107" customWidth="1"/>
    <col min="15876" max="15876" width="9.375" style="107" customWidth="1"/>
    <col min="15877" max="15877" width="9.125" style="107" customWidth="1"/>
    <col min="15878" max="15878" width="12.375" style="107" customWidth="1"/>
    <col min="15879" max="15879" width="7.625" style="107" customWidth="1"/>
    <col min="15880" max="15880" width="23.625" style="107" customWidth="1"/>
    <col min="15881" max="15881" width="0.75" style="107" customWidth="1"/>
    <col min="15882" max="15882" width="8.375" style="107" customWidth="1"/>
    <col min="15883" max="15883" width="0.75" style="107" customWidth="1"/>
    <col min="15884" max="15884" width="5.375" style="107" customWidth="1"/>
    <col min="15885" max="15885" width="1.125" style="107" customWidth="1"/>
    <col min="15886" max="16128" width="6.625" style="107"/>
    <col min="16129" max="16129" width="0.875" style="107" customWidth="1"/>
    <col min="16130" max="16130" width="5" style="107" customWidth="1"/>
    <col min="16131" max="16131" width="14.375" style="107" customWidth="1"/>
    <col min="16132" max="16132" width="9.375" style="107" customWidth="1"/>
    <col min="16133" max="16133" width="9.125" style="107" customWidth="1"/>
    <col min="16134" max="16134" width="12.375" style="107" customWidth="1"/>
    <col min="16135" max="16135" width="7.625" style="107" customWidth="1"/>
    <col min="16136" max="16136" width="23.625" style="107" customWidth="1"/>
    <col min="16137" max="16137" width="0.75" style="107" customWidth="1"/>
    <col min="16138" max="16138" width="8.375" style="107" customWidth="1"/>
    <col min="16139" max="16139" width="0.75" style="107" customWidth="1"/>
    <col min="16140" max="16140" width="5.375" style="107" customWidth="1"/>
    <col min="16141" max="16141" width="1.125" style="107" customWidth="1"/>
    <col min="16142" max="16384" width="6.625" style="107"/>
  </cols>
  <sheetData>
    <row r="1" spans="1:12" ht="23">
      <c r="A1" s="111"/>
      <c r="B1" s="1044" t="s">
        <v>414</v>
      </c>
      <c r="C1" s="1045"/>
      <c r="D1" s="1045"/>
      <c r="E1" s="1045"/>
      <c r="F1" s="1045"/>
      <c r="G1" s="1045"/>
      <c r="H1" s="1045"/>
      <c r="I1" s="1045"/>
      <c r="J1" s="1045"/>
      <c r="K1" s="181"/>
      <c r="L1" s="181"/>
    </row>
    <row r="2" spans="1:12" ht="19" thickBot="1">
      <c r="B2" s="485" t="s">
        <v>415</v>
      </c>
      <c r="C2" s="486"/>
      <c r="D2" s="487"/>
      <c r="E2" s="488"/>
      <c r="F2" s="489"/>
      <c r="G2" s="490"/>
      <c r="H2" s="491"/>
      <c r="J2" s="492"/>
      <c r="K2" s="493"/>
      <c r="L2" s="493"/>
    </row>
    <row r="3" spans="1:12" s="494" customFormat="1" ht="33" customHeight="1">
      <c r="B3" s="1032" t="s">
        <v>416</v>
      </c>
      <c r="C3" s="1034" t="s">
        <v>417</v>
      </c>
      <c r="D3" s="1036" t="s">
        <v>418</v>
      </c>
      <c r="E3" s="1038" t="s">
        <v>419</v>
      </c>
      <c r="F3" s="1040" t="s">
        <v>420</v>
      </c>
      <c r="G3" s="1042" t="s">
        <v>421</v>
      </c>
      <c r="H3" s="1030" t="s">
        <v>6</v>
      </c>
      <c r="J3" s="495"/>
    </row>
    <row r="4" spans="1:12" s="494" customFormat="1" ht="17" thickBot="1">
      <c r="B4" s="1033"/>
      <c r="C4" s="1035"/>
      <c r="D4" s="1037"/>
      <c r="E4" s="1039"/>
      <c r="F4" s="1041"/>
      <c r="G4" s="1043"/>
      <c r="H4" s="1031"/>
      <c r="J4" s="495"/>
    </row>
    <row r="5" spans="1:12" s="494" customFormat="1" ht="18" customHeight="1">
      <c r="B5" s="496">
        <v>1</v>
      </c>
      <c r="C5" s="497" t="s">
        <v>422</v>
      </c>
      <c r="D5" s="498"/>
      <c r="E5" s="499">
        <v>1401260</v>
      </c>
      <c r="F5" s="498" t="s">
        <v>331</v>
      </c>
      <c r="G5" s="500">
        <v>149</v>
      </c>
      <c r="H5" s="501" t="s">
        <v>423</v>
      </c>
      <c r="I5" s="502"/>
      <c r="J5" s="495"/>
    </row>
    <row r="6" spans="1:12" s="494" customFormat="1" ht="18" customHeight="1">
      <c r="B6" s="503">
        <v>2</v>
      </c>
      <c r="C6" s="504" t="s">
        <v>424</v>
      </c>
      <c r="D6" s="505"/>
      <c r="E6" s="506">
        <v>1700078</v>
      </c>
      <c r="F6" s="507" t="s">
        <v>425</v>
      </c>
      <c r="G6" s="506">
        <v>1724</v>
      </c>
      <c r="H6" s="508" t="s">
        <v>426</v>
      </c>
      <c r="I6" s="502"/>
      <c r="J6" s="495"/>
    </row>
    <row r="7" spans="1:12" s="494" customFormat="1" ht="18" customHeight="1">
      <c r="B7" s="503">
        <v>3</v>
      </c>
      <c r="C7" s="504" t="s">
        <v>427</v>
      </c>
      <c r="D7" s="507"/>
      <c r="E7" s="506">
        <v>1803004</v>
      </c>
      <c r="F7" s="507" t="s">
        <v>425</v>
      </c>
      <c r="G7" s="506">
        <v>1724</v>
      </c>
      <c r="H7" s="508" t="s">
        <v>426</v>
      </c>
      <c r="I7" s="502"/>
      <c r="J7" s="495"/>
    </row>
    <row r="8" spans="1:12" s="494" customFormat="1" ht="18" customHeight="1">
      <c r="B8" s="509">
        <v>4</v>
      </c>
      <c r="C8" s="510" t="s">
        <v>428</v>
      </c>
      <c r="D8" s="506"/>
      <c r="E8" s="506">
        <v>1802994</v>
      </c>
      <c r="F8" s="507" t="s">
        <v>425</v>
      </c>
      <c r="G8" s="506">
        <v>1724</v>
      </c>
      <c r="H8" s="508" t="s">
        <v>426</v>
      </c>
      <c r="I8" s="502"/>
      <c r="J8" s="495"/>
    </row>
    <row r="9" spans="1:12" s="494" customFormat="1" ht="18" customHeight="1">
      <c r="B9" s="509">
        <v>5</v>
      </c>
      <c r="C9" s="510" t="s">
        <v>429</v>
      </c>
      <c r="D9" s="507" t="s">
        <v>430</v>
      </c>
      <c r="E9" s="506">
        <v>1303854</v>
      </c>
      <c r="F9" s="507" t="s">
        <v>431</v>
      </c>
      <c r="G9" s="506">
        <v>465</v>
      </c>
      <c r="H9" s="508" t="s">
        <v>432</v>
      </c>
      <c r="I9" s="502"/>
      <c r="J9" s="495"/>
    </row>
    <row r="10" spans="1:12" s="494" customFormat="1" ht="18" customHeight="1">
      <c r="B10" s="509">
        <v>6</v>
      </c>
      <c r="C10" s="510" t="s">
        <v>433</v>
      </c>
      <c r="D10" s="506"/>
      <c r="E10" s="506">
        <v>1900076</v>
      </c>
      <c r="F10" s="507" t="s">
        <v>434</v>
      </c>
      <c r="G10" s="506">
        <v>979</v>
      </c>
      <c r="H10" s="508" t="s">
        <v>435</v>
      </c>
      <c r="I10" s="502"/>
      <c r="J10" s="495"/>
    </row>
    <row r="11" spans="1:12" s="494" customFormat="1" ht="18" customHeight="1">
      <c r="B11" s="509">
        <v>7</v>
      </c>
      <c r="C11" s="504" t="s">
        <v>436</v>
      </c>
      <c r="D11" s="507" t="s">
        <v>430</v>
      </c>
      <c r="E11" s="506">
        <v>2102235</v>
      </c>
      <c r="F11" s="507" t="s">
        <v>437</v>
      </c>
      <c r="G11" s="511">
        <v>1655</v>
      </c>
      <c r="H11" s="508" t="s">
        <v>438</v>
      </c>
      <c r="I11" s="502"/>
      <c r="J11" s="495"/>
    </row>
    <row r="12" spans="1:12" s="494" customFormat="1" ht="18" customHeight="1">
      <c r="B12" s="512">
        <v>8</v>
      </c>
      <c r="C12" s="504" t="s">
        <v>439</v>
      </c>
      <c r="D12" s="513"/>
      <c r="E12" s="513">
        <v>2000421</v>
      </c>
      <c r="F12" s="514" t="s">
        <v>353</v>
      </c>
      <c r="G12" s="506">
        <v>921</v>
      </c>
      <c r="H12" s="508" t="s">
        <v>440</v>
      </c>
      <c r="I12" s="502"/>
      <c r="J12" s="495"/>
    </row>
    <row r="13" spans="1:12" s="494" customFormat="1" ht="18" customHeight="1">
      <c r="B13" s="512">
        <v>9</v>
      </c>
      <c r="C13" s="515" t="s">
        <v>441</v>
      </c>
      <c r="D13" s="514" t="s">
        <v>285</v>
      </c>
      <c r="E13" s="513">
        <v>1701954</v>
      </c>
      <c r="F13" s="507" t="s">
        <v>434</v>
      </c>
      <c r="G13" s="516">
        <v>630</v>
      </c>
      <c r="H13" s="517" t="s">
        <v>442</v>
      </c>
      <c r="I13" s="502"/>
      <c r="J13" s="495"/>
    </row>
    <row r="14" spans="1:12" s="494" customFormat="1" ht="18" customHeight="1">
      <c r="B14" s="512">
        <v>10</v>
      </c>
      <c r="C14" s="518" t="s">
        <v>443</v>
      </c>
      <c r="D14" s="514" t="s">
        <v>285</v>
      </c>
      <c r="E14" s="506">
        <v>2301745</v>
      </c>
      <c r="F14" s="507" t="s">
        <v>425</v>
      </c>
      <c r="G14" s="506">
        <v>1724</v>
      </c>
      <c r="H14" s="508" t="s">
        <v>426</v>
      </c>
      <c r="I14" s="502"/>
      <c r="J14" s="495"/>
    </row>
    <row r="15" spans="1:12" s="494" customFormat="1" ht="18" customHeight="1">
      <c r="B15" s="512">
        <v>11</v>
      </c>
      <c r="C15" s="515" t="s">
        <v>444</v>
      </c>
      <c r="D15" s="513"/>
      <c r="E15" s="513">
        <v>1604142</v>
      </c>
      <c r="F15" s="507" t="s">
        <v>425</v>
      </c>
      <c r="G15" s="506">
        <v>1724</v>
      </c>
      <c r="H15" s="508" t="s">
        <v>426</v>
      </c>
      <c r="I15" s="502"/>
      <c r="J15" s="495"/>
    </row>
    <row r="16" spans="1:12" s="494" customFormat="1" ht="18" customHeight="1">
      <c r="B16" s="512">
        <v>12</v>
      </c>
      <c r="C16" s="518" t="s">
        <v>445</v>
      </c>
      <c r="D16" s="513"/>
      <c r="E16" s="513">
        <v>1227815</v>
      </c>
      <c r="F16" s="507" t="s">
        <v>425</v>
      </c>
      <c r="G16" s="506">
        <v>1724</v>
      </c>
      <c r="H16" s="508" t="s">
        <v>426</v>
      </c>
      <c r="I16" s="502"/>
      <c r="J16" s="495"/>
    </row>
    <row r="17" spans="2:12" s="494" customFormat="1" ht="18" customHeight="1">
      <c r="B17" s="512">
        <v>13</v>
      </c>
      <c r="C17" s="504" t="s">
        <v>446</v>
      </c>
      <c r="D17" s="505"/>
      <c r="E17" s="506">
        <v>2301934</v>
      </c>
      <c r="F17" s="507" t="s">
        <v>425</v>
      </c>
      <c r="G17" s="506">
        <v>1724</v>
      </c>
      <c r="H17" s="508" t="s">
        <v>426</v>
      </c>
      <c r="I17" s="502"/>
      <c r="J17" s="495"/>
    </row>
    <row r="18" spans="2:12" s="494" customFormat="1" ht="18" customHeight="1">
      <c r="B18" s="512">
        <v>14</v>
      </c>
      <c r="C18" s="515" t="s">
        <v>447</v>
      </c>
      <c r="D18" s="507" t="s">
        <v>430</v>
      </c>
      <c r="E18" s="513">
        <v>2301855</v>
      </c>
      <c r="F18" s="507" t="s">
        <v>425</v>
      </c>
      <c r="G18" s="506">
        <v>1724</v>
      </c>
      <c r="H18" s="508" t="s">
        <v>426</v>
      </c>
      <c r="I18" s="502"/>
      <c r="J18" s="495"/>
    </row>
    <row r="19" spans="2:12" s="494" customFormat="1" ht="18" customHeight="1">
      <c r="B19" s="512">
        <v>15</v>
      </c>
      <c r="C19" s="504" t="s">
        <v>448</v>
      </c>
      <c r="D19" s="506"/>
      <c r="E19" s="506">
        <v>1802030</v>
      </c>
      <c r="F19" s="507" t="s">
        <v>425</v>
      </c>
      <c r="G19" s="506">
        <v>1724</v>
      </c>
      <c r="H19" s="508" t="s">
        <v>426</v>
      </c>
      <c r="I19" s="502"/>
      <c r="J19" s="495"/>
    </row>
    <row r="20" spans="2:12" s="494" customFormat="1" ht="18" customHeight="1">
      <c r="B20" s="512">
        <v>16</v>
      </c>
      <c r="C20" s="504" t="s">
        <v>449</v>
      </c>
      <c r="D20" s="506"/>
      <c r="E20" s="513">
        <v>1504811</v>
      </c>
      <c r="F20" s="507" t="s">
        <v>434</v>
      </c>
      <c r="G20" s="506">
        <v>979</v>
      </c>
      <c r="H20" s="508" t="s">
        <v>435</v>
      </c>
      <c r="I20" s="502"/>
      <c r="J20" s="495"/>
    </row>
    <row r="21" spans="2:12" s="494" customFormat="1" ht="18" customHeight="1">
      <c r="B21" s="512">
        <v>17</v>
      </c>
      <c r="C21" s="515" t="s">
        <v>450</v>
      </c>
      <c r="D21" s="507" t="s">
        <v>430</v>
      </c>
      <c r="E21" s="506">
        <v>2100578</v>
      </c>
      <c r="F21" s="514" t="s">
        <v>353</v>
      </c>
      <c r="G21" s="506">
        <v>921</v>
      </c>
      <c r="H21" s="508" t="s">
        <v>440</v>
      </c>
      <c r="I21" s="502"/>
      <c r="J21" s="495"/>
    </row>
    <row r="22" spans="2:12" s="494" customFormat="1" ht="18" customHeight="1">
      <c r="B22" s="512">
        <v>18</v>
      </c>
      <c r="C22" s="504" t="s">
        <v>451</v>
      </c>
      <c r="D22" s="507"/>
      <c r="E22" s="506">
        <v>2302181</v>
      </c>
      <c r="F22" s="507" t="s">
        <v>425</v>
      </c>
      <c r="G22" s="506">
        <v>1724</v>
      </c>
      <c r="H22" s="508" t="s">
        <v>426</v>
      </c>
      <c r="I22" s="502"/>
      <c r="J22" s="495"/>
    </row>
    <row r="23" spans="2:12" s="494" customFormat="1" ht="18" customHeight="1">
      <c r="B23" s="512">
        <v>19</v>
      </c>
      <c r="C23" s="504" t="s">
        <v>452</v>
      </c>
      <c r="D23" s="507" t="s">
        <v>430</v>
      </c>
      <c r="E23" s="506">
        <v>2300281</v>
      </c>
      <c r="F23" s="507" t="s">
        <v>453</v>
      </c>
      <c r="G23" s="516">
        <v>1658</v>
      </c>
      <c r="H23" s="517" t="s">
        <v>454</v>
      </c>
      <c r="I23" s="502"/>
      <c r="J23" s="495"/>
    </row>
    <row r="24" spans="2:12" s="494" customFormat="1" ht="18" customHeight="1">
      <c r="B24" s="512">
        <v>20</v>
      </c>
      <c r="C24" s="504" t="s">
        <v>455</v>
      </c>
      <c r="D24" s="506"/>
      <c r="E24" s="506">
        <v>2101626</v>
      </c>
      <c r="F24" s="507" t="s">
        <v>453</v>
      </c>
      <c r="G24" s="516">
        <v>1658</v>
      </c>
      <c r="H24" s="517" t="s">
        <v>454</v>
      </c>
      <c r="I24" s="502"/>
      <c r="J24" s="495"/>
    </row>
    <row r="25" spans="2:12" s="494" customFormat="1" ht="17" thickBot="1">
      <c r="B25" s="519">
        <v>21</v>
      </c>
      <c r="C25" s="520" t="s">
        <v>456</v>
      </c>
      <c r="D25" s="521"/>
      <c r="E25" s="521">
        <v>2201470</v>
      </c>
      <c r="F25" s="522" t="s">
        <v>437</v>
      </c>
      <c r="G25" s="523">
        <v>1655</v>
      </c>
      <c r="H25" s="524" t="s">
        <v>438</v>
      </c>
      <c r="I25" s="502"/>
      <c r="J25" s="525"/>
      <c r="K25" s="502"/>
    </row>
    <row r="26" spans="2:12" s="502" customFormat="1" ht="30" customHeight="1">
      <c r="B26" s="526"/>
      <c r="C26" s="527"/>
      <c r="D26" s="526"/>
      <c r="E26" s="526"/>
      <c r="F26" s="528"/>
      <c r="G26" s="529"/>
      <c r="H26" s="530"/>
      <c r="J26" s="531"/>
      <c r="K26" s="532"/>
      <c r="L26" s="533"/>
    </row>
    <row r="27" spans="2:12" ht="19" thickBot="1">
      <c r="B27" s="485" t="s">
        <v>457</v>
      </c>
      <c r="C27" s="486"/>
      <c r="D27" s="487"/>
      <c r="E27" s="488"/>
      <c r="F27" s="489"/>
      <c r="G27" s="490"/>
      <c r="H27" s="491"/>
      <c r="J27" s="492"/>
      <c r="K27" s="493"/>
      <c r="L27" s="493"/>
    </row>
    <row r="28" spans="2:12" s="494" customFormat="1" ht="33" customHeight="1">
      <c r="B28" s="1032" t="s">
        <v>416</v>
      </c>
      <c r="C28" s="1034" t="s">
        <v>417</v>
      </c>
      <c r="D28" s="1036" t="s">
        <v>418</v>
      </c>
      <c r="E28" s="1038" t="s">
        <v>419</v>
      </c>
      <c r="F28" s="1040" t="s">
        <v>420</v>
      </c>
      <c r="G28" s="1042" t="s">
        <v>421</v>
      </c>
      <c r="H28" s="1030" t="s">
        <v>6</v>
      </c>
      <c r="J28" s="495"/>
    </row>
    <row r="29" spans="2:12" s="494" customFormat="1" ht="17" thickBot="1">
      <c r="B29" s="1033"/>
      <c r="C29" s="1035"/>
      <c r="D29" s="1037"/>
      <c r="E29" s="1039"/>
      <c r="F29" s="1041"/>
      <c r="G29" s="1043"/>
      <c r="H29" s="1031"/>
      <c r="J29" s="495"/>
    </row>
    <row r="30" spans="2:12" s="494" customFormat="1" ht="18" customHeight="1">
      <c r="B30" s="534">
        <v>1</v>
      </c>
      <c r="C30" s="497" t="s">
        <v>429</v>
      </c>
      <c r="D30" s="498" t="s">
        <v>430</v>
      </c>
      <c r="E30" s="499">
        <v>1303854</v>
      </c>
      <c r="F30" s="498" t="s">
        <v>431</v>
      </c>
      <c r="G30" s="499">
        <v>465</v>
      </c>
      <c r="H30" s="501" t="s">
        <v>432</v>
      </c>
      <c r="I30" s="502"/>
      <c r="J30" s="495"/>
    </row>
    <row r="31" spans="2:12" s="494" customFormat="1" ht="18" customHeight="1">
      <c r="B31" s="509">
        <v>2</v>
      </c>
      <c r="C31" s="504" t="s">
        <v>436</v>
      </c>
      <c r="D31" s="507" t="s">
        <v>430</v>
      </c>
      <c r="E31" s="506">
        <v>2102235</v>
      </c>
      <c r="F31" s="507" t="s">
        <v>437</v>
      </c>
      <c r="G31" s="511">
        <v>1655</v>
      </c>
      <c r="H31" s="508" t="s">
        <v>438</v>
      </c>
      <c r="I31" s="502"/>
      <c r="J31" s="495"/>
    </row>
    <row r="32" spans="2:12" s="494" customFormat="1" ht="18" customHeight="1">
      <c r="B32" s="512">
        <v>3</v>
      </c>
      <c r="C32" s="515" t="s">
        <v>441</v>
      </c>
      <c r="D32" s="514" t="s">
        <v>285</v>
      </c>
      <c r="E32" s="513">
        <v>1701954</v>
      </c>
      <c r="F32" s="507" t="s">
        <v>434</v>
      </c>
      <c r="G32" s="516">
        <v>630</v>
      </c>
      <c r="H32" s="517" t="s">
        <v>442</v>
      </c>
      <c r="I32" s="502"/>
      <c r="J32" s="495"/>
    </row>
    <row r="33" spans="2:12" s="494" customFormat="1" ht="18" customHeight="1">
      <c r="B33" s="512">
        <v>4</v>
      </c>
      <c r="C33" s="518" t="s">
        <v>443</v>
      </c>
      <c r="D33" s="514" t="s">
        <v>285</v>
      </c>
      <c r="E33" s="506">
        <v>2301745</v>
      </c>
      <c r="F33" s="507" t="s">
        <v>425</v>
      </c>
      <c r="G33" s="506">
        <v>1724</v>
      </c>
      <c r="H33" s="508" t="s">
        <v>426</v>
      </c>
      <c r="I33" s="502"/>
      <c r="J33" s="495"/>
    </row>
    <row r="34" spans="2:12" s="494" customFormat="1" ht="18" customHeight="1">
      <c r="B34" s="512">
        <v>5</v>
      </c>
      <c r="C34" s="515" t="s">
        <v>447</v>
      </c>
      <c r="D34" s="507" t="s">
        <v>430</v>
      </c>
      <c r="E34" s="513">
        <v>2301855</v>
      </c>
      <c r="F34" s="507" t="s">
        <v>425</v>
      </c>
      <c r="G34" s="506">
        <v>1724</v>
      </c>
      <c r="H34" s="508" t="s">
        <v>426</v>
      </c>
      <c r="I34" s="502"/>
      <c r="J34" s="495"/>
    </row>
    <row r="35" spans="2:12" s="494" customFormat="1" ht="18" customHeight="1">
      <c r="B35" s="512">
        <v>6</v>
      </c>
      <c r="C35" s="515" t="s">
        <v>450</v>
      </c>
      <c r="D35" s="507" t="s">
        <v>430</v>
      </c>
      <c r="E35" s="506">
        <v>2100578</v>
      </c>
      <c r="F35" s="514" t="s">
        <v>353</v>
      </c>
      <c r="G35" s="506">
        <v>921</v>
      </c>
      <c r="H35" s="508" t="s">
        <v>440</v>
      </c>
      <c r="I35" s="502"/>
      <c r="J35" s="495"/>
    </row>
    <row r="36" spans="2:12" s="494" customFormat="1" ht="17" thickBot="1">
      <c r="B36" s="519">
        <v>7</v>
      </c>
      <c r="C36" s="520" t="s">
        <v>452</v>
      </c>
      <c r="D36" s="522" t="s">
        <v>430</v>
      </c>
      <c r="E36" s="521">
        <v>2300281</v>
      </c>
      <c r="F36" s="522" t="s">
        <v>453</v>
      </c>
      <c r="G36" s="523">
        <v>1658</v>
      </c>
      <c r="H36" s="524" t="s">
        <v>454</v>
      </c>
      <c r="I36" s="502"/>
      <c r="J36" s="495"/>
    </row>
    <row r="39" spans="2:12" ht="19" thickBot="1">
      <c r="B39" s="485" t="s">
        <v>458</v>
      </c>
      <c r="C39" s="486"/>
      <c r="D39" s="487"/>
      <c r="E39" s="488"/>
      <c r="F39" s="489"/>
      <c r="G39" s="490"/>
      <c r="H39" s="491"/>
      <c r="J39" s="492"/>
      <c r="K39" s="493"/>
      <c r="L39" s="493"/>
    </row>
    <row r="40" spans="2:12" s="494" customFormat="1" ht="33" customHeight="1">
      <c r="B40" s="1032" t="s">
        <v>416</v>
      </c>
      <c r="C40" s="1034" t="s">
        <v>417</v>
      </c>
      <c r="D40" s="1036" t="s">
        <v>418</v>
      </c>
      <c r="E40" s="1038" t="s">
        <v>419</v>
      </c>
      <c r="F40" s="1040" t="s">
        <v>420</v>
      </c>
      <c r="G40" s="1042" t="s">
        <v>421</v>
      </c>
      <c r="H40" s="1030" t="s">
        <v>6</v>
      </c>
      <c r="J40" s="495"/>
    </row>
    <row r="41" spans="2:12" s="494" customFormat="1" ht="17" thickBot="1">
      <c r="B41" s="1033"/>
      <c r="C41" s="1035"/>
      <c r="D41" s="1037"/>
      <c r="E41" s="1039"/>
      <c r="F41" s="1041"/>
      <c r="G41" s="1043"/>
      <c r="H41" s="1031"/>
      <c r="J41" s="495"/>
    </row>
    <row r="42" spans="2:12" s="494" customFormat="1" ht="18" customHeight="1">
      <c r="B42" s="512">
        <v>1</v>
      </c>
      <c r="C42" s="515" t="s">
        <v>444</v>
      </c>
      <c r="D42" s="513"/>
      <c r="E42" s="513">
        <v>1604142</v>
      </c>
      <c r="F42" s="507" t="s">
        <v>425</v>
      </c>
      <c r="G42" s="506">
        <v>1724</v>
      </c>
      <c r="H42" s="508" t="s">
        <v>426</v>
      </c>
      <c r="I42" s="502"/>
      <c r="J42" s="495"/>
    </row>
    <row r="43" spans="2:12" s="494" customFormat="1" ht="18" customHeight="1">
      <c r="B43" s="512">
        <v>2</v>
      </c>
      <c r="C43" s="518" t="s">
        <v>445</v>
      </c>
      <c r="D43" s="513"/>
      <c r="E43" s="513">
        <v>1227815</v>
      </c>
      <c r="F43" s="507" t="s">
        <v>425</v>
      </c>
      <c r="G43" s="506">
        <v>1724</v>
      </c>
      <c r="H43" s="508" t="s">
        <v>426</v>
      </c>
      <c r="I43" s="502"/>
      <c r="J43" s="495"/>
    </row>
    <row r="44" spans="2:12" s="494" customFormat="1" ht="18" customHeight="1">
      <c r="B44" s="512">
        <v>3</v>
      </c>
      <c r="C44" s="504" t="s">
        <v>446</v>
      </c>
      <c r="D44" s="505"/>
      <c r="E44" s="506">
        <v>2301934</v>
      </c>
      <c r="F44" s="507" t="s">
        <v>425</v>
      </c>
      <c r="G44" s="506">
        <v>1724</v>
      </c>
      <c r="H44" s="508" t="s">
        <v>426</v>
      </c>
      <c r="I44" s="502"/>
      <c r="J44" s="495"/>
    </row>
    <row r="45" spans="2:12" s="494" customFormat="1" ht="18" customHeight="1">
      <c r="B45" s="512">
        <v>4</v>
      </c>
      <c r="C45" s="504" t="s">
        <v>448</v>
      </c>
      <c r="D45" s="506"/>
      <c r="E45" s="506">
        <v>1802030</v>
      </c>
      <c r="F45" s="507" t="s">
        <v>425</v>
      </c>
      <c r="G45" s="506">
        <v>1724</v>
      </c>
      <c r="H45" s="508" t="s">
        <v>426</v>
      </c>
      <c r="I45" s="502"/>
      <c r="J45" s="495"/>
    </row>
    <row r="46" spans="2:12" s="494" customFormat="1" ht="17" thickBot="1">
      <c r="B46" s="519">
        <v>5</v>
      </c>
      <c r="C46" s="520" t="s">
        <v>456</v>
      </c>
      <c r="D46" s="521"/>
      <c r="E46" s="521">
        <v>2201470</v>
      </c>
      <c r="F46" s="522" t="s">
        <v>437</v>
      </c>
      <c r="G46" s="523">
        <v>1655</v>
      </c>
      <c r="H46" s="524" t="s">
        <v>438</v>
      </c>
      <c r="I46" s="502"/>
      <c r="J46" s="525"/>
      <c r="K46" s="502"/>
    </row>
  </sheetData>
  <mergeCells count="22">
    <mergeCell ref="B1:J1"/>
    <mergeCell ref="B3:B4"/>
    <mergeCell ref="C3:C4"/>
    <mergeCell ref="D3:D4"/>
    <mergeCell ref="E3:E4"/>
    <mergeCell ref="F3:F4"/>
    <mergeCell ref="G3:G4"/>
    <mergeCell ref="H3:H4"/>
    <mergeCell ref="H28:H29"/>
    <mergeCell ref="B40:B41"/>
    <mergeCell ref="C40:C41"/>
    <mergeCell ref="D40:D41"/>
    <mergeCell ref="E40:E41"/>
    <mergeCell ref="F40:F41"/>
    <mergeCell ref="G40:G41"/>
    <mergeCell ref="H40:H41"/>
    <mergeCell ref="B28:B29"/>
    <mergeCell ref="C28:C29"/>
    <mergeCell ref="D28:D29"/>
    <mergeCell ref="E28:E29"/>
    <mergeCell ref="F28:F29"/>
    <mergeCell ref="G28:G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9092-FAD0-044A-9F8B-76497361267F}">
  <dimension ref="B2:M1048576"/>
  <sheetViews>
    <sheetView workbookViewId="0">
      <selection activeCell="O28" sqref="O28"/>
    </sheetView>
  </sheetViews>
  <sheetFormatPr baseColWidth="10" defaultColWidth="7.875" defaultRowHeight="16"/>
  <cols>
    <col min="1" max="1" width="1.125" style="107" customWidth="1"/>
    <col min="2" max="2" width="7.875" style="107"/>
    <col min="3" max="3" width="16.875" style="107" customWidth="1"/>
    <col min="4" max="4" width="7.875" style="107"/>
    <col min="5" max="5" width="15.25" style="107" customWidth="1"/>
    <col min="6" max="6" width="7.875" style="107"/>
    <col min="7" max="7" width="21.25" style="107" customWidth="1"/>
    <col min="8" max="8" width="10.125" style="107" customWidth="1"/>
    <col min="9" max="9" width="1.625" style="107" customWidth="1"/>
    <col min="10" max="13" width="7.25" style="107" customWidth="1"/>
    <col min="14" max="16373" width="7.875" style="107"/>
    <col min="16374" max="16384" width="8.625" style="107" customWidth="1"/>
  </cols>
  <sheetData>
    <row r="2" spans="2:12" ht="23">
      <c r="C2" s="108"/>
      <c r="D2" s="108"/>
      <c r="E2" s="108"/>
      <c r="F2" s="561" t="s">
        <v>589</v>
      </c>
      <c r="G2" s="108"/>
      <c r="H2" s="108"/>
      <c r="I2" s="108"/>
      <c r="J2" s="108"/>
      <c r="K2" s="108"/>
      <c r="L2" s="108"/>
    </row>
    <row r="3" spans="2:12" ht="23">
      <c r="C3" s="108"/>
      <c r="D3" s="108"/>
      <c r="F3" s="561" t="s">
        <v>590</v>
      </c>
      <c r="G3" s="108"/>
      <c r="H3" s="108"/>
      <c r="I3" s="108"/>
      <c r="J3" s="108"/>
      <c r="K3" s="108"/>
      <c r="L3" s="108"/>
    </row>
    <row r="4" spans="2:12" ht="20">
      <c r="B4" s="222"/>
      <c r="C4" s="562"/>
    </row>
    <row r="5" spans="2:12" ht="24.75" customHeight="1">
      <c r="B5" s="563" t="s">
        <v>591</v>
      </c>
    </row>
    <row r="6" spans="2:12" ht="24.75" customHeight="1">
      <c r="B6" s="564" t="s">
        <v>1</v>
      </c>
      <c r="C6" s="565" t="s">
        <v>81</v>
      </c>
      <c r="D6" s="566" t="s">
        <v>592</v>
      </c>
      <c r="E6" s="564" t="s">
        <v>83</v>
      </c>
      <c r="F6" s="564" t="s">
        <v>5</v>
      </c>
      <c r="G6" s="564" t="s">
        <v>6</v>
      </c>
      <c r="H6" s="567" t="s">
        <v>593</v>
      </c>
      <c r="I6" s="568"/>
      <c r="J6" s="567" t="s">
        <v>594</v>
      </c>
      <c r="K6" s="567" t="s">
        <v>595</v>
      </c>
      <c r="L6" s="567" t="s">
        <v>596</v>
      </c>
    </row>
    <row r="7" spans="2:12" ht="15" customHeight="1">
      <c r="B7" s="569" t="s">
        <v>230</v>
      </c>
      <c r="C7" s="570" t="s">
        <v>597</v>
      </c>
      <c r="D7" s="571" t="s">
        <v>29</v>
      </c>
      <c r="E7" s="571" t="s">
        <v>598</v>
      </c>
      <c r="F7" s="572">
        <v>489</v>
      </c>
      <c r="G7" s="573" t="s">
        <v>599</v>
      </c>
      <c r="H7" s="574">
        <v>685.3</v>
      </c>
      <c r="I7" s="575"/>
      <c r="J7" s="576">
        <v>677.86666666666702</v>
      </c>
      <c r="K7" s="577">
        <v>684.83333333333303</v>
      </c>
      <c r="L7" s="578">
        <v>685.3</v>
      </c>
    </row>
    <row r="8" spans="2:12" ht="15" customHeight="1">
      <c r="B8" s="569" t="s">
        <v>234</v>
      </c>
      <c r="C8" s="570" t="s">
        <v>600</v>
      </c>
      <c r="D8" s="579"/>
      <c r="E8" s="571" t="s">
        <v>601</v>
      </c>
      <c r="F8" s="572">
        <v>1000</v>
      </c>
      <c r="G8" s="573" t="s">
        <v>602</v>
      </c>
      <c r="H8" s="576">
        <v>647.63333333333298</v>
      </c>
      <c r="I8" s="575"/>
      <c r="J8" s="580">
        <v>647.63333333333298</v>
      </c>
      <c r="K8" s="581">
        <v>643.86666666666702</v>
      </c>
      <c r="L8" s="582">
        <v>562.43333333333305</v>
      </c>
    </row>
    <row r="9" spans="2:12" ht="15" customHeight="1">
      <c r="B9" s="569" t="s">
        <v>236</v>
      </c>
      <c r="C9" s="570" t="s">
        <v>603</v>
      </c>
      <c r="D9" s="571" t="s">
        <v>23</v>
      </c>
      <c r="E9" s="571" t="s">
        <v>601</v>
      </c>
      <c r="F9" s="572">
        <v>1000</v>
      </c>
      <c r="G9" s="573" t="s">
        <v>602</v>
      </c>
      <c r="H9" s="576">
        <v>640.5</v>
      </c>
      <c r="I9" s="575"/>
      <c r="J9" s="580">
        <v>640.5</v>
      </c>
      <c r="K9" s="581">
        <v>639.63333333333298</v>
      </c>
      <c r="L9" s="582">
        <v>519.03333333333296</v>
      </c>
    </row>
    <row r="10" spans="2:12" ht="15" customHeight="1">
      <c r="B10" s="583" t="s">
        <v>240</v>
      </c>
      <c r="C10" s="584" t="s">
        <v>604</v>
      </c>
      <c r="D10" s="571" t="s">
        <v>23</v>
      </c>
      <c r="E10" s="571" t="s">
        <v>601</v>
      </c>
      <c r="F10" s="572">
        <v>1000</v>
      </c>
      <c r="G10" s="573" t="s">
        <v>602</v>
      </c>
      <c r="H10" s="581">
        <v>476.8</v>
      </c>
      <c r="I10" s="575"/>
      <c r="J10" s="576">
        <v>437.83333333333297</v>
      </c>
      <c r="K10" s="585">
        <v>476.8</v>
      </c>
      <c r="L10" s="582">
        <v>424.5</v>
      </c>
    </row>
    <row r="11" spans="2:12" ht="15" customHeight="1">
      <c r="B11" s="583" t="s">
        <v>242</v>
      </c>
      <c r="C11" s="584" t="s">
        <v>605</v>
      </c>
      <c r="D11" s="571" t="s">
        <v>23</v>
      </c>
      <c r="E11" s="571" t="s">
        <v>601</v>
      </c>
      <c r="F11" s="572">
        <v>1000</v>
      </c>
      <c r="G11" s="573" t="s">
        <v>602</v>
      </c>
      <c r="H11" s="581">
        <v>371.26666666666699</v>
      </c>
      <c r="I11" s="575"/>
      <c r="J11" s="576">
        <v>354.5</v>
      </c>
      <c r="K11" s="585">
        <v>371.26666666666699</v>
      </c>
      <c r="L11" s="582">
        <v>228.166666666667</v>
      </c>
    </row>
    <row r="12" spans="2:12" ht="15" customHeight="1">
      <c r="B12" s="583" t="s">
        <v>244</v>
      </c>
      <c r="C12" s="584" t="s">
        <v>606</v>
      </c>
      <c r="D12" s="571" t="s">
        <v>29</v>
      </c>
      <c r="E12" s="571" t="s">
        <v>607</v>
      </c>
      <c r="F12" s="572">
        <v>851</v>
      </c>
      <c r="G12" s="573" t="s">
        <v>608</v>
      </c>
      <c r="H12" s="582">
        <v>329.16666666666703</v>
      </c>
      <c r="I12" s="575"/>
      <c r="J12" s="576">
        <v>240.5</v>
      </c>
      <c r="K12" s="581">
        <v>322.16666666666703</v>
      </c>
      <c r="L12" s="586">
        <v>329.16666666666703</v>
      </c>
    </row>
    <row r="13" spans="2:12" ht="15" customHeight="1">
      <c r="B13" s="583" t="s">
        <v>246</v>
      </c>
      <c r="C13" s="584" t="s">
        <v>609</v>
      </c>
      <c r="D13" s="571"/>
      <c r="E13" s="571" t="s">
        <v>601</v>
      </c>
      <c r="F13" s="572">
        <v>1000</v>
      </c>
      <c r="G13" s="573" t="s">
        <v>602</v>
      </c>
      <c r="H13" s="581">
        <v>554.36666666666702</v>
      </c>
      <c r="I13" s="575"/>
      <c r="J13" s="576">
        <v>79.1666666666667</v>
      </c>
      <c r="K13" s="585">
        <v>554.36666666666702</v>
      </c>
      <c r="L13" s="582">
        <v>0</v>
      </c>
    </row>
    <row r="14" spans="2:12" ht="15" customHeight="1">
      <c r="B14" s="583" t="s">
        <v>248</v>
      </c>
      <c r="C14" s="584" t="s">
        <v>610</v>
      </c>
      <c r="D14" s="571" t="s">
        <v>29</v>
      </c>
      <c r="E14" s="571" t="s">
        <v>601</v>
      </c>
      <c r="F14" s="572">
        <v>1000</v>
      </c>
      <c r="G14" s="573" t="s">
        <v>602</v>
      </c>
      <c r="H14" s="581">
        <v>284.16666666666703</v>
      </c>
      <c r="I14" s="575"/>
      <c r="J14" s="576">
        <v>217.46666666666701</v>
      </c>
      <c r="K14" s="585">
        <v>284.16666666666703</v>
      </c>
      <c r="L14" s="582">
        <v>232.833333333333</v>
      </c>
    </row>
    <row r="15" spans="2:12" ht="15" customHeight="1">
      <c r="B15" s="583" t="s">
        <v>253</v>
      </c>
      <c r="C15" s="584" t="s">
        <v>611</v>
      </c>
      <c r="D15" s="571" t="s">
        <v>23</v>
      </c>
      <c r="E15" s="571" t="s">
        <v>601</v>
      </c>
      <c r="F15" s="572">
        <v>1000</v>
      </c>
      <c r="G15" s="573" t="s">
        <v>602</v>
      </c>
      <c r="H15" s="582">
        <v>151.76666666666699</v>
      </c>
      <c r="I15" s="575"/>
      <c r="J15" s="576">
        <v>46.8333333333333</v>
      </c>
      <c r="K15" s="581">
        <v>136.63333333333301</v>
      </c>
      <c r="L15" s="586">
        <v>151.76666666666699</v>
      </c>
    </row>
    <row r="16" spans="2:12" ht="15" customHeight="1">
      <c r="B16" s="583" t="s">
        <v>255</v>
      </c>
      <c r="C16" s="584" t="s">
        <v>612</v>
      </c>
      <c r="D16" s="571" t="s">
        <v>29</v>
      </c>
      <c r="E16" s="571" t="s">
        <v>601</v>
      </c>
      <c r="F16" s="572">
        <v>1000</v>
      </c>
      <c r="G16" s="573" t="s">
        <v>602</v>
      </c>
      <c r="H16" s="582">
        <v>124.333333333333</v>
      </c>
      <c r="I16" s="575"/>
      <c r="J16" s="576">
        <v>122.966666666667</v>
      </c>
      <c r="K16" s="581">
        <v>117</v>
      </c>
      <c r="L16" s="586">
        <v>124.333333333333</v>
      </c>
    </row>
    <row r="17" spans="2:12" ht="15" customHeight="1">
      <c r="B17" s="583" t="s">
        <v>257</v>
      </c>
      <c r="C17" s="584" t="s">
        <v>613</v>
      </c>
      <c r="D17" s="571" t="s">
        <v>29</v>
      </c>
      <c r="E17" s="571" t="s">
        <v>601</v>
      </c>
      <c r="F17" s="572">
        <v>1000</v>
      </c>
      <c r="G17" s="573" t="s">
        <v>602</v>
      </c>
      <c r="H17" s="582">
        <v>118.1</v>
      </c>
      <c r="I17" s="575"/>
      <c r="J17" s="576">
        <v>106.7</v>
      </c>
      <c r="K17" s="581">
        <v>113.166666666667</v>
      </c>
      <c r="L17" s="586">
        <v>118.1</v>
      </c>
    </row>
    <row r="18" spans="2:12" ht="15" customHeight="1">
      <c r="B18" s="583" t="s">
        <v>262</v>
      </c>
      <c r="C18" s="584" t="s">
        <v>614</v>
      </c>
      <c r="D18" s="571" t="s">
        <v>29</v>
      </c>
      <c r="E18" s="571" t="s">
        <v>601</v>
      </c>
      <c r="F18" s="572">
        <v>1000</v>
      </c>
      <c r="G18" s="573" t="s">
        <v>602</v>
      </c>
      <c r="H18" s="581">
        <v>115.166666666667</v>
      </c>
      <c r="I18" s="575"/>
      <c r="J18" s="576">
        <v>75.1666666666667</v>
      </c>
      <c r="K18" s="585">
        <v>115.166666666667</v>
      </c>
      <c r="L18" s="582">
        <v>113</v>
      </c>
    </row>
    <row r="19" spans="2:12" ht="15" customHeight="1">
      <c r="B19" s="583" t="s">
        <v>266</v>
      </c>
      <c r="C19" s="584" t="s">
        <v>615</v>
      </c>
      <c r="D19" s="571" t="s">
        <v>29</v>
      </c>
      <c r="E19" s="571" t="s">
        <v>598</v>
      </c>
      <c r="F19" s="572">
        <v>489</v>
      </c>
      <c r="G19" s="573" t="s">
        <v>599</v>
      </c>
      <c r="H19" s="576">
        <v>113.5</v>
      </c>
      <c r="I19" s="575"/>
      <c r="J19" s="580">
        <v>113.5</v>
      </c>
      <c r="K19" s="581">
        <v>105.166666666667</v>
      </c>
      <c r="L19" s="582">
        <v>113.166666666667</v>
      </c>
    </row>
    <row r="20" spans="2:12" ht="15" customHeight="1">
      <c r="B20" s="583" t="s">
        <v>270</v>
      </c>
      <c r="C20" s="584" t="s">
        <v>616</v>
      </c>
      <c r="D20" s="571" t="s">
        <v>29</v>
      </c>
      <c r="E20" s="571" t="s">
        <v>601</v>
      </c>
      <c r="F20" s="572">
        <v>1000</v>
      </c>
      <c r="G20" s="573" t="s">
        <v>602</v>
      </c>
      <c r="H20" s="582">
        <v>89.8333333333333</v>
      </c>
      <c r="I20" s="575"/>
      <c r="J20" s="576">
        <v>81.6666666666667</v>
      </c>
      <c r="K20" s="581">
        <v>81.6666666666667</v>
      </c>
      <c r="L20" s="586">
        <v>89.8333333333333</v>
      </c>
    </row>
    <row r="21" spans="2:12" ht="15" customHeight="1">
      <c r="B21" s="583" t="s">
        <v>273</v>
      </c>
      <c r="C21" s="584" t="s">
        <v>617</v>
      </c>
      <c r="D21" s="571" t="s">
        <v>29</v>
      </c>
      <c r="E21" s="571" t="s">
        <v>601</v>
      </c>
      <c r="F21" s="572">
        <v>1000</v>
      </c>
      <c r="G21" s="573" t="s">
        <v>602</v>
      </c>
      <c r="H21" s="582">
        <v>72.3</v>
      </c>
      <c r="I21" s="575"/>
      <c r="J21" s="576">
        <v>68</v>
      </c>
      <c r="K21" s="581">
        <v>59.1666666666667</v>
      </c>
      <c r="L21" s="586">
        <v>72.3</v>
      </c>
    </row>
    <row r="22" spans="2:12" ht="15" customHeight="1">
      <c r="B22" s="583" t="s">
        <v>277</v>
      </c>
      <c r="C22" s="584" t="s">
        <v>618</v>
      </c>
      <c r="D22" s="571" t="s">
        <v>29</v>
      </c>
      <c r="E22" s="571" t="s">
        <v>601</v>
      </c>
      <c r="F22" s="572">
        <v>1000</v>
      </c>
      <c r="G22" s="573" t="s">
        <v>602</v>
      </c>
      <c r="H22" s="576">
        <v>36</v>
      </c>
      <c r="I22" s="575"/>
      <c r="J22" s="580">
        <v>36</v>
      </c>
      <c r="K22" s="581">
        <v>24.1666666666667</v>
      </c>
      <c r="L22" s="582">
        <v>0</v>
      </c>
    </row>
    <row r="23" spans="2:12" ht="15" customHeight="1">
      <c r="B23" s="587" t="s">
        <v>619</v>
      </c>
      <c r="C23" s="588"/>
      <c r="D23" s="589"/>
      <c r="E23" s="589"/>
      <c r="F23" s="590"/>
      <c r="G23" s="591"/>
      <c r="H23" s="592"/>
      <c r="I23" s="593"/>
      <c r="J23" s="592"/>
      <c r="K23" s="592"/>
      <c r="L23" s="592"/>
    </row>
    <row r="24" spans="2:12" ht="25.5" customHeight="1">
      <c r="B24" s="563" t="s">
        <v>620</v>
      </c>
    </row>
    <row r="25" spans="2:12">
      <c r="B25" s="564" t="s">
        <v>1</v>
      </c>
      <c r="C25" s="565" t="s">
        <v>81</v>
      </c>
      <c r="D25" s="566" t="s">
        <v>621</v>
      </c>
      <c r="E25" s="564" t="s">
        <v>83</v>
      </c>
      <c r="F25" s="564" t="s">
        <v>5</v>
      </c>
      <c r="G25" s="564" t="s">
        <v>6</v>
      </c>
      <c r="H25" s="567" t="s">
        <v>593</v>
      </c>
      <c r="I25" s="568"/>
      <c r="J25" s="567" t="s">
        <v>594</v>
      </c>
      <c r="K25" s="567" t="s">
        <v>595</v>
      </c>
      <c r="L25" s="567" t="s">
        <v>596</v>
      </c>
    </row>
    <row r="26" spans="2:12">
      <c r="B26" s="569" t="s">
        <v>230</v>
      </c>
      <c r="C26" s="570" t="s">
        <v>597</v>
      </c>
      <c r="D26" s="571" t="s">
        <v>29</v>
      </c>
      <c r="E26" s="571" t="s">
        <v>598</v>
      </c>
      <c r="F26" s="572">
        <v>489</v>
      </c>
      <c r="G26" s="573" t="s">
        <v>599</v>
      </c>
      <c r="H26" s="577">
        <v>497.3</v>
      </c>
      <c r="I26" s="575"/>
      <c r="J26" s="594">
        <v>493.33333333333297</v>
      </c>
      <c r="K26" s="577">
        <v>496.03333333333302</v>
      </c>
      <c r="L26" s="595">
        <v>497.3</v>
      </c>
    </row>
    <row r="27" spans="2:12">
      <c r="B27" s="569" t="s">
        <v>234</v>
      </c>
      <c r="C27" s="570" t="s">
        <v>603</v>
      </c>
      <c r="D27" s="571" t="s">
        <v>23</v>
      </c>
      <c r="E27" s="571" t="s">
        <v>601</v>
      </c>
      <c r="F27" s="572">
        <v>1000</v>
      </c>
      <c r="G27" s="573" t="s">
        <v>602</v>
      </c>
      <c r="H27" s="594">
        <v>468.5</v>
      </c>
      <c r="I27" s="575"/>
      <c r="J27" s="596">
        <v>468.5</v>
      </c>
      <c r="K27" s="581">
        <v>462.83333333333297</v>
      </c>
      <c r="L27" s="581">
        <v>373.16666666666703</v>
      </c>
    </row>
    <row r="28" spans="2:12">
      <c r="B28" s="569" t="s">
        <v>236</v>
      </c>
      <c r="C28" s="570" t="s">
        <v>604</v>
      </c>
      <c r="D28" s="571" t="s">
        <v>23</v>
      </c>
      <c r="E28" s="571" t="s">
        <v>601</v>
      </c>
      <c r="F28" s="572">
        <v>1000</v>
      </c>
      <c r="G28" s="573" t="s">
        <v>602</v>
      </c>
      <c r="H28" s="581">
        <v>476.8</v>
      </c>
      <c r="I28" s="575"/>
      <c r="J28" s="594">
        <v>437.83333333333297</v>
      </c>
      <c r="K28" s="585">
        <v>476.8</v>
      </c>
      <c r="L28" s="581">
        <v>424.5</v>
      </c>
    </row>
    <row r="29" spans="2:12">
      <c r="B29" s="583" t="s">
        <v>240</v>
      </c>
      <c r="C29" s="570" t="s">
        <v>605</v>
      </c>
      <c r="D29" s="571" t="s">
        <v>23</v>
      </c>
      <c r="E29" s="571" t="s">
        <v>601</v>
      </c>
      <c r="F29" s="572">
        <v>1000</v>
      </c>
      <c r="G29" s="573" t="s">
        <v>602</v>
      </c>
      <c r="H29" s="581">
        <v>371.26666666666699</v>
      </c>
      <c r="I29" s="575"/>
      <c r="J29" s="594">
        <v>354.5</v>
      </c>
      <c r="K29" s="585">
        <v>371.26666666666699</v>
      </c>
      <c r="L29" s="581">
        <v>228.166666666667</v>
      </c>
    </row>
    <row r="30" spans="2:12">
      <c r="B30" s="583" t="s">
        <v>242</v>
      </c>
      <c r="C30" s="570" t="s">
        <v>606</v>
      </c>
      <c r="D30" s="571" t="s">
        <v>29</v>
      </c>
      <c r="E30" s="571" t="s">
        <v>607</v>
      </c>
      <c r="F30" s="572">
        <v>851</v>
      </c>
      <c r="G30" s="573" t="s">
        <v>608</v>
      </c>
      <c r="H30" s="581">
        <v>329.16666666666703</v>
      </c>
      <c r="I30" s="575"/>
      <c r="J30" s="594">
        <v>240.5</v>
      </c>
      <c r="K30" s="581">
        <v>322.16666666666703</v>
      </c>
      <c r="L30" s="585">
        <v>329.16666666666703</v>
      </c>
    </row>
    <row r="31" spans="2:12">
      <c r="B31" s="583" t="s">
        <v>244</v>
      </c>
      <c r="C31" s="570" t="s">
        <v>610</v>
      </c>
      <c r="D31" s="571" t="s">
        <v>29</v>
      </c>
      <c r="E31" s="571" t="s">
        <v>601</v>
      </c>
      <c r="F31" s="572">
        <v>1000</v>
      </c>
      <c r="G31" s="573" t="s">
        <v>602</v>
      </c>
      <c r="H31" s="581">
        <v>284.16666666666703</v>
      </c>
      <c r="I31" s="575"/>
      <c r="J31" s="594">
        <v>217.46666666666701</v>
      </c>
      <c r="K31" s="585">
        <v>284.16666666666703</v>
      </c>
      <c r="L31" s="581">
        <v>232.833333333333</v>
      </c>
    </row>
    <row r="32" spans="2:12">
      <c r="B32" s="583" t="s">
        <v>246</v>
      </c>
      <c r="C32" s="570" t="s">
        <v>611</v>
      </c>
      <c r="D32" s="571" t="s">
        <v>23</v>
      </c>
      <c r="E32" s="571" t="s">
        <v>601</v>
      </c>
      <c r="F32" s="572">
        <v>1000</v>
      </c>
      <c r="G32" s="573" t="s">
        <v>602</v>
      </c>
      <c r="H32" s="581">
        <v>151.76666666666699</v>
      </c>
      <c r="I32" s="575"/>
      <c r="J32" s="594">
        <v>46.8333333333333</v>
      </c>
      <c r="K32" s="581">
        <v>136.63333333333301</v>
      </c>
      <c r="L32" s="585">
        <v>151.76666666666699</v>
      </c>
    </row>
    <row r="33" spans="2:12">
      <c r="B33" s="583" t="s">
        <v>248</v>
      </c>
      <c r="C33" s="570" t="s">
        <v>612</v>
      </c>
      <c r="D33" s="571" t="s">
        <v>29</v>
      </c>
      <c r="E33" s="571" t="s">
        <v>601</v>
      </c>
      <c r="F33" s="572">
        <v>1000</v>
      </c>
      <c r="G33" s="573" t="s">
        <v>602</v>
      </c>
      <c r="H33" s="581">
        <v>124.333333333333</v>
      </c>
      <c r="I33" s="575"/>
      <c r="J33" s="594">
        <v>122.966666666667</v>
      </c>
      <c r="K33" s="581">
        <v>117</v>
      </c>
      <c r="L33" s="585">
        <v>124.333333333333</v>
      </c>
    </row>
    <row r="34" spans="2:12">
      <c r="B34" s="583" t="s">
        <v>253</v>
      </c>
      <c r="C34" s="570" t="s">
        <v>613</v>
      </c>
      <c r="D34" s="571" t="s">
        <v>29</v>
      </c>
      <c r="E34" s="571" t="s">
        <v>601</v>
      </c>
      <c r="F34" s="572">
        <v>1000</v>
      </c>
      <c r="G34" s="573" t="s">
        <v>602</v>
      </c>
      <c r="H34" s="581">
        <v>118.1</v>
      </c>
      <c r="I34" s="575"/>
      <c r="J34" s="594">
        <v>106.7</v>
      </c>
      <c r="K34" s="581">
        <v>113.166666666667</v>
      </c>
      <c r="L34" s="585">
        <v>118.1</v>
      </c>
    </row>
    <row r="35" spans="2:12">
      <c r="B35" s="583" t="s">
        <v>255</v>
      </c>
      <c r="C35" s="570" t="s">
        <v>614</v>
      </c>
      <c r="D35" s="571" t="s">
        <v>29</v>
      </c>
      <c r="E35" s="571" t="s">
        <v>601</v>
      </c>
      <c r="F35" s="572">
        <v>1000</v>
      </c>
      <c r="G35" s="573" t="s">
        <v>602</v>
      </c>
      <c r="H35" s="581">
        <v>115.166666666667</v>
      </c>
      <c r="I35" s="575"/>
      <c r="J35" s="594">
        <v>75.1666666666667</v>
      </c>
      <c r="K35" s="585">
        <v>115.166666666667</v>
      </c>
      <c r="L35" s="581">
        <v>113</v>
      </c>
    </row>
    <row r="36" spans="2:12">
      <c r="B36" s="583" t="s">
        <v>257</v>
      </c>
      <c r="C36" s="570" t="s">
        <v>615</v>
      </c>
      <c r="D36" s="571" t="s">
        <v>29</v>
      </c>
      <c r="E36" s="571" t="s">
        <v>598</v>
      </c>
      <c r="F36" s="572">
        <v>489</v>
      </c>
      <c r="G36" s="573" t="s">
        <v>599</v>
      </c>
      <c r="H36" s="594">
        <v>113.5</v>
      </c>
      <c r="I36" s="575"/>
      <c r="J36" s="596">
        <v>113.5</v>
      </c>
      <c r="K36" s="581">
        <v>105.166666666667</v>
      </c>
      <c r="L36" s="581">
        <v>113.166666666667</v>
      </c>
    </row>
    <row r="37" spans="2:12">
      <c r="B37" s="583" t="s">
        <v>262</v>
      </c>
      <c r="C37" s="570" t="s">
        <v>616</v>
      </c>
      <c r="D37" s="571" t="s">
        <v>29</v>
      </c>
      <c r="E37" s="571" t="s">
        <v>601</v>
      </c>
      <c r="F37" s="572">
        <v>1000</v>
      </c>
      <c r="G37" s="573" t="s">
        <v>602</v>
      </c>
      <c r="H37" s="581">
        <v>89.8333333333333</v>
      </c>
      <c r="I37" s="575"/>
      <c r="J37" s="594">
        <v>81.6666666666667</v>
      </c>
      <c r="K37" s="581">
        <v>81.6666666666667</v>
      </c>
      <c r="L37" s="585">
        <v>89.8333333333333</v>
      </c>
    </row>
    <row r="38" spans="2:12">
      <c r="B38" s="583" t="s">
        <v>266</v>
      </c>
      <c r="C38" s="570" t="s">
        <v>617</v>
      </c>
      <c r="D38" s="571" t="s">
        <v>29</v>
      </c>
      <c r="E38" s="571" t="s">
        <v>601</v>
      </c>
      <c r="F38" s="572">
        <v>1000</v>
      </c>
      <c r="G38" s="573" t="s">
        <v>602</v>
      </c>
      <c r="H38" s="581">
        <v>72.3</v>
      </c>
      <c r="I38" s="575"/>
      <c r="J38" s="594">
        <v>68</v>
      </c>
      <c r="K38" s="581">
        <v>59.1666666666667</v>
      </c>
      <c r="L38" s="585">
        <v>72.3</v>
      </c>
    </row>
    <row r="39" spans="2:12">
      <c r="B39" s="583" t="s">
        <v>266</v>
      </c>
      <c r="C39" s="570" t="s">
        <v>618</v>
      </c>
      <c r="D39" s="571" t="s">
        <v>29</v>
      </c>
      <c r="E39" s="571" t="s">
        <v>601</v>
      </c>
      <c r="F39" s="572">
        <v>1000</v>
      </c>
      <c r="G39" s="573" t="s">
        <v>602</v>
      </c>
      <c r="H39" s="594">
        <v>36</v>
      </c>
      <c r="I39" s="575"/>
      <c r="J39" s="596">
        <v>36</v>
      </c>
      <c r="K39" s="581">
        <v>24.1666666666667</v>
      </c>
      <c r="L39" s="581">
        <v>0</v>
      </c>
    </row>
    <row r="40" spans="2:12">
      <c r="B40" s="587"/>
      <c r="C40" s="588"/>
      <c r="D40" s="589"/>
      <c r="E40" s="589"/>
      <c r="F40" s="590"/>
      <c r="G40" s="591"/>
      <c r="H40" s="597"/>
      <c r="I40" s="593"/>
      <c r="J40" s="597"/>
      <c r="K40" s="597"/>
      <c r="L40" s="597"/>
    </row>
    <row r="41" spans="2:12" ht="18">
      <c r="B41" s="563" t="s">
        <v>622</v>
      </c>
    </row>
    <row r="42" spans="2:12">
      <c r="B42" s="564" t="s">
        <v>1</v>
      </c>
      <c r="C42" s="565" t="s">
        <v>81</v>
      </c>
      <c r="D42" s="566" t="s">
        <v>621</v>
      </c>
      <c r="E42" s="564" t="s">
        <v>83</v>
      </c>
      <c r="F42" s="564" t="s">
        <v>5</v>
      </c>
      <c r="G42" s="564" t="s">
        <v>6</v>
      </c>
      <c r="H42" s="567" t="s">
        <v>593</v>
      </c>
      <c r="I42" s="568"/>
      <c r="J42" s="567" t="s">
        <v>594</v>
      </c>
      <c r="K42" s="567" t="s">
        <v>595</v>
      </c>
      <c r="L42" s="567" t="s">
        <v>596</v>
      </c>
    </row>
    <row r="43" spans="2:12">
      <c r="B43" s="569" t="s">
        <v>230</v>
      </c>
      <c r="C43" s="570" t="s">
        <v>597</v>
      </c>
      <c r="D43" s="571" t="s">
        <v>29</v>
      </c>
      <c r="E43" s="571" t="s">
        <v>598</v>
      </c>
      <c r="F43" s="572">
        <v>489</v>
      </c>
      <c r="G43" s="573" t="s">
        <v>599</v>
      </c>
      <c r="H43" s="577">
        <v>314.10000000000002</v>
      </c>
      <c r="I43" s="575"/>
      <c r="J43" s="594">
        <v>309.83333333333297</v>
      </c>
      <c r="K43" s="577">
        <v>312.33333333333297</v>
      </c>
      <c r="L43" s="595">
        <v>314.10000000000002</v>
      </c>
    </row>
    <row r="44" spans="2:12">
      <c r="B44" s="569" t="s">
        <v>234</v>
      </c>
      <c r="C44" s="570" t="s">
        <v>610</v>
      </c>
      <c r="D44" s="571" t="s">
        <v>29</v>
      </c>
      <c r="E44" s="571" t="s">
        <v>601</v>
      </c>
      <c r="F44" s="572">
        <v>1000</v>
      </c>
      <c r="G44" s="573" t="s">
        <v>602</v>
      </c>
      <c r="H44" s="581">
        <v>250.333333333333</v>
      </c>
      <c r="I44" s="575"/>
      <c r="J44" s="594">
        <v>217.46666666666701</v>
      </c>
      <c r="K44" s="585">
        <v>250.333333333333</v>
      </c>
      <c r="L44" s="581">
        <v>232.833333333333</v>
      </c>
    </row>
    <row r="45" spans="2:12">
      <c r="B45" s="569" t="s">
        <v>236</v>
      </c>
      <c r="C45" s="570" t="s">
        <v>606</v>
      </c>
      <c r="D45" s="571" t="s">
        <v>29</v>
      </c>
      <c r="E45" s="571" t="s">
        <v>607</v>
      </c>
      <c r="F45" s="572">
        <v>851</v>
      </c>
      <c r="G45" s="573" t="s">
        <v>608</v>
      </c>
      <c r="H45" s="581">
        <v>239.5</v>
      </c>
      <c r="I45" s="575"/>
      <c r="J45" s="594">
        <v>205.5</v>
      </c>
      <c r="K45" s="581">
        <v>236.5</v>
      </c>
      <c r="L45" s="585">
        <v>239.5</v>
      </c>
    </row>
    <row r="46" spans="2:12">
      <c r="B46" s="583" t="s">
        <v>240</v>
      </c>
      <c r="C46" s="570" t="s">
        <v>612</v>
      </c>
      <c r="D46" s="571" t="s">
        <v>29</v>
      </c>
      <c r="E46" s="571" t="s">
        <v>601</v>
      </c>
      <c r="F46" s="572">
        <v>1000</v>
      </c>
      <c r="G46" s="573" t="s">
        <v>602</v>
      </c>
      <c r="H46" s="581">
        <v>124.333333333333</v>
      </c>
      <c r="I46" s="575"/>
      <c r="J46" s="594">
        <v>122.966666666667</v>
      </c>
      <c r="K46" s="581">
        <v>117</v>
      </c>
      <c r="L46" s="585">
        <v>124.333333333333</v>
      </c>
    </row>
    <row r="47" spans="2:12">
      <c r="B47" s="583" t="s">
        <v>242</v>
      </c>
      <c r="C47" s="570" t="s">
        <v>613</v>
      </c>
      <c r="D47" s="571" t="s">
        <v>29</v>
      </c>
      <c r="E47" s="571" t="s">
        <v>601</v>
      </c>
      <c r="F47" s="572">
        <v>1000</v>
      </c>
      <c r="G47" s="573" t="s">
        <v>602</v>
      </c>
      <c r="H47" s="581">
        <v>118.1</v>
      </c>
      <c r="I47" s="575"/>
      <c r="J47" s="594">
        <v>106.7</v>
      </c>
      <c r="K47" s="581">
        <v>113.166666666667</v>
      </c>
      <c r="L47" s="585">
        <v>118.1</v>
      </c>
    </row>
    <row r="48" spans="2:12">
      <c r="B48" s="583" t="s">
        <v>244</v>
      </c>
      <c r="C48" s="570" t="s">
        <v>614</v>
      </c>
      <c r="D48" s="571" t="s">
        <v>29</v>
      </c>
      <c r="E48" s="571" t="s">
        <v>601</v>
      </c>
      <c r="F48" s="572">
        <v>1000</v>
      </c>
      <c r="G48" s="573" t="s">
        <v>602</v>
      </c>
      <c r="H48" s="581">
        <v>115.166666666667</v>
      </c>
      <c r="I48" s="575"/>
      <c r="J48" s="594">
        <v>75.1666666666667</v>
      </c>
      <c r="K48" s="585">
        <v>115.166666666667</v>
      </c>
      <c r="L48" s="581">
        <v>113</v>
      </c>
    </row>
    <row r="49" spans="2:12">
      <c r="B49" s="583" t="s">
        <v>246</v>
      </c>
      <c r="C49" s="570" t="s">
        <v>615</v>
      </c>
      <c r="D49" s="571" t="s">
        <v>29</v>
      </c>
      <c r="E49" s="571" t="s">
        <v>601</v>
      </c>
      <c r="F49" s="572">
        <v>1000</v>
      </c>
      <c r="G49" s="573" t="s">
        <v>602</v>
      </c>
      <c r="H49" s="594">
        <v>113.5</v>
      </c>
      <c r="I49" s="575"/>
      <c r="J49" s="596">
        <v>113.5</v>
      </c>
      <c r="K49" s="581">
        <v>105.166666666667</v>
      </c>
      <c r="L49" s="581">
        <v>113.166666666667</v>
      </c>
    </row>
    <row r="50" spans="2:12">
      <c r="B50" s="583" t="s">
        <v>248</v>
      </c>
      <c r="C50" s="570" t="s">
        <v>616</v>
      </c>
      <c r="D50" s="571" t="s">
        <v>29</v>
      </c>
      <c r="E50" s="571" t="s">
        <v>601</v>
      </c>
      <c r="F50" s="572">
        <v>1000</v>
      </c>
      <c r="G50" s="573" t="s">
        <v>602</v>
      </c>
      <c r="H50" s="581">
        <v>89.8333333333333</v>
      </c>
      <c r="I50" s="575"/>
      <c r="J50" s="594">
        <v>81.6666666666667</v>
      </c>
      <c r="K50" s="581">
        <v>81.6666666666667</v>
      </c>
      <c r="L50" s="585">
        <v>89.8333333333333</v>
      </c>
    </row>
    <row r="51" spans="2:12">
      <c r="B51" s="583" t="s">
        <v>253</v>
      </c>
      <c r="C51" s="570" t="s">
        <v>617</v>
      </c>
      <c r="D51" s="571" t="s">
        <v>29</v>
      </c>
      <c r="E51" s="571" t="s">
        <v>601</v>
      </c>
      <c r="F51" s="572">
        <v>1000</v>
      </c>
      <c r="G51" s="573" t="s">
        <v>602</v>
      </c>
      <c r="H51" s="581">
        <v>72.3</v>
      </c>
      <c r="I51" s="575"/>
      <c r="J51" s="594">
        <v>68</v>
      </c>
      <c r="K51" s="581">
        <v>59.1666666666667</v>
      </c>
      <c r="L51" s="585">
        <v>72.3</v>
      </c>
    </row>
    <row r="52" spans="2:12">
      <c r="B52" s="583" t="s">
        <v>255</v>
      </c>
      <c r="C52" s="570" t="s">
        <v>618</v>
      </c>
      <c r="D52" s="571" t="s">
        <v>29</v>
      </c>
      <c r="E52" s="571" t="s">
        <v>601</v>
      </c>
      <c r="F52" s="572">
        <v>1000</v>
      </c>
      <c r="G52" s="573" t="s">
        <v>602</v>
      </c>
      <c r="H52" s="594">
        <v>36</v>
      </c>
      <c r="I52" s="575"/>
      <c r="J52" s="596">
        <v>36</v>
      </c>
      <c r="K52" s="581">
        <v>24.1666666666667</v>
      </c>
      <c r="L52" s="581">
        <v>0</v>
      </c>
    </row>
    <row r="53" spans="2:12">
      <c r="B53" s="587"/>
      <c r="C53" s="588"/>
      <c r="D53" s="589"/>
      <c r="E53" s="589"/>
      <c r="F53" s="590"/>
      <c r="G53" s="591"/>
      <c r="H53" s="597"/>
      <c r="I53" s="593"/>
      <c r="J53" s="597"/>
      <c r="K53" s="597"/>
      <c r="L53" s="597"/>
    </row>
    <row r="55" spans="2:12" ht="18">
      <c r="B55" s="563" t="s">
        <v>623</v>
      </c>
    </row>
    <row r="56" spans="2:12" ht="14.25" customHeight="1">
      <c r="B56" s="564" t="s">
        <v>1</v>
      </c>
      <c r="C56" s="565" t="s">
        <v>81</v>
      </c>
      <c r="D56" s="566" t="s">
        <v>624</v>
      </c>
      <c r="E56" s="564" t="s">
        <v>83</v>
      </c>
      <c r="F56" s="564" t="s">
        <v>5</v>
      </c>
      <c r="G56" s="564" t="s">
        <v>6</v>
      </c>
      <c r="H56" s="567" t="s">
        <v>625</v>
      </c>
      <c r="I56" s="568"/>
      <c r="J56" s="567" t="s">
        <v>594</v>
      </c>
      <c r="K56" s="567" t="s">
        <v>595</v>
      </c>
      <c r="L56" s="567" t="s">
        <v>596</v>
      </c>
    </row>
    <row r="57" spans="2:12" ht="14.25" customHeight="1">
      <c r="B57" s="569" t="s">
        <v>230</v>
      </c>
      <c r="C57" s="570" t="s">
        <v>612</v>
      </c>
      <c r="D57" s="571" t="s">
        <v>626</v>
      </c>
      <c r="E57" s="571" t="s">
        <v>601</v>
      </c>
      <c r="F57" s="572">
        <v>1000</v>
      </c>
      <c r="G57" s="573" t="s">
        <v>602</v>
      </c>
      <c r="H57" s="598">
        <v>1.0093000000000001</v>
      </c>
      <c r="I57" s="575"/>
      <c r="J57" s="599">
        <v>0</v>
      </c>
      <c r="K57" s="600">
        <v>151.4</v>
      </c>
      <c r="L57" s="599">
        <v>0</v>
      </c>
    </row>
    <row r="58" spans="2:12" ht="14.25" customHeight="1">
      <c r="B58" s="569" t="s">
        <v>234</v>
      </c>
      <c r="C58" s="570" t="s">
        <v>613</v>
      </c>
      <c r="D58" s="579" t="s">
        <v>626</v>
      </c>
      <c r="E58" s="571" t="s">
        <v>601</v>
      </c>
      <c r="F58" s="572">
        <v>1000</v>
      </c>
      <c r="G58" s="573" t="s">
        <v>602</v>
      </c>
      <c r="H58" s="598">
        <v>0.86329999999999996</v>
      </c>
      <c r="I58" s="575"/>
      <c r="J58" s="599">
        <v>126.2</v>
      </c>
      <c r="K58" s="600">
        <v>129.5</v>
      </c>
      <c r="L58" s="599">
        <v>127.8</v>
      </c>
    </row>
    <row r="59" spans="2:12" ht="14.25" customHeight="1">
      <c r="B59" s="569" t="s">
        <v>236</v>
      </c>
      <c r="C59" s="570" t="s">
        <v>617</v>
      </c>
      <c r="D59" s="571" t="s">
        <v>626</v>
      </c>
      <c r="E59" s="571" t="s">
        <v>601</v>
      </c>
      <c r="F59" s="572">
        <v>1000</v>
      </c>
      <c r="G59" s="573" t="s">
        <v>602</v>
      </c>
      <c r="H59" s="598">
        <v>0.85070000000000001</v>
      </c>
      <c r="I59" s="575"/>
      <c r="J59" s="599">
        <v>120.8</v>
      </c>
      <c r="K59" s="599">
        <v>125</v>
      </c>
      <c r="L59" s="600">
        <v>127.6</v>
      </c>
    </row>
    <row r="60" spans="2:12" ht="14.25" customHeight="1">
      <c r="B60" s="583" t="s">
        <v>240</v>
      </c>
      <c r="C60" s="570" t="s">
        <v>610</v>
      </c>
      <c r="D60" s="571" t="s">
        <v>29</v>
      </c>
      <c r="E60" s="571" t="s">
        <v>601</v>
      </c>
      <c r="F60" s="572">
        <v>1000</v>
      </c>
      <c r="G60" s="573" t="s">
        <v>602</v>
      </c>
      <c r="H60" s="598">
        <v>0.76900000000000002</v>
      </c>
      <c r="I60" s="575"/>
      <c r="J60" s="599">
        <v>121</v>
      </c>
      <c r="K60" s="600">
        <v>130.80000000000001</v>
      </c>
      <c r="L60" s="599">
        <v>0</v>
      </c>
    </row>
    <row r="61" spans="2:12" ht="14.25" customHeight="1">
      <c r="B61" s="583" t="s">
        <v>242</v>
      </c>
      <c r="C61" s="570" t="s">
        <v>616</v>
      </c>
      <c r="D61" s="571" t="s">
        <v>626</v>
      </c>
      <c r="E61" s="571" t="s">
        <v>601</v>
      </c>
      <c r="F61" s="572">
        <v>1000</v>
      </c>
      <c r="G61" s="573" t="s">
        <v>602</v>
      </c>
      <c r="H61" s="598">
        <v>0.74870000000000003</v>
      </c>
      <c r="I61" s="575"/>
      <c r="J61" s="599">
        <v>102.8</v>
      </c>
      <c r="K61" s="600">
        <v>112.3</v>
      </c>
      <c r="L61" s="599">
        <v>105.4</v>
      </c>
    </row>
    <row r="62" spans="2:12" ht="14.25" customHeight="1">
      <c r="B62" s="583" t="s">
        <v>244</v>
      </c>
      <c r="C62" s="570" t="s">
        <v>614</v>
      </c>
      <c r="D62" s="571" t="s">
        <v>626</v>
      </c>
      <c r="E62" s="571" t="s">
        <v>601</v>
      </c>
      <c r="F62" s="572">
        <v>1000</v>
      </c>
      <c r="G62" s="573" t="s">
        <v>602</v>
      </c>
      <c r="H62" s="598">
        <v>0.73870000000000002</v>
      </c>
      <c r="I62" s="575"/>
      <c r="J62" s="599">
        <v>100</v>
      </c>
      <c r="K62" s="599">
        <v>105.1</v>
      </c>
      <c r="L62" s="600">
        <v>110.8</v>
      </c>
    </row>
    <row r="63" spans="2:12" ht="14.25" customHeight="1">
      <c r="B63" s="583" t="s">
        <v>246</v>
      </c>
      <c r="C63" s="570" t="s">
        <v>618</v>
      </c>
      <c r="D63" s="571" t="s">
        <v>626</v>
      </c>
      <c r="E63" s="571" t="s">
        <v>601</v>
      </c>
      <c r="F63" s="572">
        <v>1000</v>
      </c>
      <c r="G63" s="573" t="s">
        <v>602</v>
      </c>
      <c r="H63" s="598">
        <v>0.61270000000000002</v>
      </c>
      <c r="I63" s="575"/>
      <c r="J63" s="599">
        <v>89.5</v>
      </c>
      <c r="K63" s="599">
        <v>72.5</v>
      </c>
      <c r="L63" s="600">
        <v>91.9</v>
      </c>
    </row>
    <row r="64" spans="2:12" ht="14.25" customHeight="1">
      <c r="B64" s="587"/>
      <c r="C64" s="588"/>
      <c r="D64" s="589"/>
      <c r="E64" s="589"/>
      <c r="F64" s="590"/>
      <c r="G64" s="591"/>
      <c r="H64" s="597"/>
      <c r="I64" s="593"/>
      <c r="J64" s="597"/>
      <c r="K64" s="597"/>
      <c r="L64" s="597"/>
    </row>
    <row r="67" spans="2:13" ht="18">
      <c r="B67" s="563" t="s">
        <v>627</v>
      </c>
    </row>
    <row r="68" spans="2:13">
      <c r="B68" s="564" t="s">
        <v>1</v>
      </c>
      <c r="C68" s="565" t="s">
        <v>81</v>
      </c>
      <c r="D68" s="566" t="s">
        <v>628</v>
      </c>
      <c r="E68" s="564" t="s">
        <v>83</v>
      </c>
      <c r="F68" s="564" t="s">
        <v>5</v>
      </c>
      <c r="G68" s="564" t="s">
        <v>6</v>
      </c>
      <c r="H68" s="567" t="s">
        <v>593</v>
      </c>
      <c r="I68" s="568"/>
      <c r="J68" s="567" t="s">
        <v>594</v>
      </c>
      <c r="K68" s="567" t="s">
        <v>595</v>
      </c>
      <c r="L68" s="567" t="s">
        <v>596</v>
      </c>
    </row>
    <row r="69" spans="2:13">
      <c r="B69" s="569" t="s">
        <v>230</v>
      </c>
      <c r="C69" s="570" t="s">
        <v>629</v>
      </c>
      <c r="D69" s="571">
        <v>2</v>
      </c>
      <c r="E69" s="571" t="s">
        <v>598</v>
      </c>
      <c r="F69" s="572">
        <v>489</v>
      </c>
      <c r="G69" s="573" t="s">
        <v>599</v>
      </c>
      <c r="H69" s="598">
        <v>0.98440000000000005</v>
      </c>
      <c r="I69" s="575"/>
      <c r="J69" s="601">
        <v>270.8</v>
      </c>
      <c r="K69" s="601">
        <v>269.8</v>
      </c>
      <c r="L69" s="602">
        <v>272.2</v>
      </c>
    </row>
    <row r="70" spans="2:13">
      <c r="B70" s="569" t="s">
        <v>234</v>
      </c>
      <c r="C70" s="570" t="s">
        <v>630</v>
      </c>
      <c r="D70" s="579">
        <v>1</v>
      </c>
      <c r="E70" s="571" t="s">
        <v>598</v>
      </c>
      <c r="F70" s="572">
        <v>489</v>
      </c>
      <c r="G70" s="573" t="s">
        <v>599</v>
      </c>
      <c r="H70" s="598">
        <v>0.90390000000000004</v>
      </c>
      <c r="I70" s="575"/>
      <c r="J70" s="602">
        <v>246.3</v>
      </c>
      <c r="K70" s="601">
        <v>239.9</v>
      </c>
      <c r="L70" s="601">
        <v>245.8</v>
      </c>
    </row>
    <row r="71" spans="2:13">
      <c r="B71" s="569" t="s">
        <v>236</v>
      </c>
      <c r="C71" s="570" t="s">
        <v>631</v>
      </c>
      <c r="D71" s="571">
        <v>1</v>
      </c>
      <c r="E71" s="571" t="s">
        <v>598</v>
      </c>
      <c r="F71" s="572">
        <v>489</v>
      </c>
      <c r="G71" s="573" t="s">
        <v>599</v>
      </c>
      <c r="H71" s="598">
        <v>0.89610000000000001</v>
      </c>
      <c r="I71" s="575"/>
      <c r="J71" s="602">
        <v>244.2</v>
      </c>
      <c r="K71" s="601">
        <v>0</v>
      </c>
      <c r="L71" s="601">
        <v>0</v>
      </c>
    </row>
    <row r="72" spans="2:13">
      <c r="B72" s="583" t="s">
        <v>240</v>
      </c>
      <c r="C72" s="570" t="s">
        <v>632</v>
      </c>
      <c r="D72" s="571">
        <v>1</v>
      </c>
      <c r="E72" s="571" t="s">
        <v>598</v>
      </c>
      <c r="F72" s="572">
        <v>489</v>
      </c>
      <c r="G72" s="573" t="s">
        <v>599</v>
      </c>
      <c r="H72" s="598">
        <v>0.86570000000000003</v>
      </c>
      <c r="I72" s="575"/>
      <c r="J72" s="601">
        <v>225.7</v>
      </c>
      <c r="K72" s="601">
        <v>233.3</v>
      </c>
      <c r="L72" s="602">
        <v>235.9</v>
      </c>
    </row>
    <row r="73" spans="2:13">
      <c r="B73" s="583" t="s">
        <v>242</v>
      </c>
      <c r="C73" s="570" t="s">
        <v>633</v>
      </c>
      <c r="D73" s="571">
        <v>1</v>
      </c>
      <c r="E73" s="571" t="s">
        <v>598</v>
      </c>
      <c r="F73" s="572">
        <v>489</v>
      </c>
      <c r="G73" s="573" t="s">
        <v>599</v>
      </c>
      <c r="H73" s="598">
        <v>0.84260000000000002</v>
      </c>
      <c r="I73" s="575"/>
      <c r="J73" s="601">
        <v>0</v>
      </c>
      <c r="K73" s="602">
        <v>229.6</v>
      </c>
      <c r="L73" s="601">
        <v>0</v>
      </c>
    </row>
    <row r="74" spans="2:13">
      <c r="B74" s="587"/>
      <c r="C74" s="588"/>
      <c r="D74" s="589"/>
      <c r="E74" s="589"/>
      <c r="F74" s="590"/>
      <c r="G74" s="591"/>
      <c r="H74" s="597"/>
      <c r="I74" s="593"/>
      <c r="J74" s="597"/>
      <c r="K74" s="597"/>
      <c r="L74" s="597"/>
    </row>
    <row r="78" spans="2:13" ht="18">
      <c r="B78" s="563" t="s">
        <v>634</v>
      </c>
    </row>
    <row r="79" spans="2:13">
      <c r="B79" s="564" t="s">
        <v>1</v>
      </c>
      <c r="C79" s="565" t="s">
        <v>81</v>
      </c>
      <c r="D79" s="566" t="s">
        <v>621</v>
      </c>
      <c r="E79" s="564" t="s">
        <v>83</v>
      </c>
      <c r="F79" s="564" t="s">
        <v>5</v>
      </c>
      <c r="G79" s="564" t="s">
        <v>6</v>
      </c>
      <c r="H79" s="567" t="s">
        <v>635</v>
      </c>
      <c r="I79" s="568"/>
      <c r="J79" s="567" t="s">
        <v>594</v>
      </c>
      <c r="K79" s="567" t="s">
        <v>595</v>
      </c>
      <c r="L79" s="567" t="s">
        <v>636</v>
      </c>
      <c r="M79" s="603" t="s">
        <v>637</v>
      </c>
    </row>
    <row r="80" spans="2:13">
      <c r="B80" s="569" t="s">
        <v>230</v>
      </c>
      <c r="C80" s="570" t="s">
        <v>633</v>
      </c>
      <c r="D80" s="571"/>
      <c r="E80" s="571" t="s">
        <v>598</v>
      </c>
      <c r="F80" s="572">
        <v>489</v>
      </c>
      <c r="G80" s="573" t="s">
        <v>599</v>
      </c>
      <c r="H80" s="599">
        <v>297.89999999999998</v>
      </c>
      <c r="I80" s="575"/>
      <c r="J80" s="601">
        <v>0</v>
      </c>
      <c r="K80" s="602">
        <v>297.89999999999998</v>
      </c>
      <c r="L80" s="601">
        <v>0</v>
      </c>
      <c r="M80" s="604">
        <v>0</v>
      </c>
    </row>
    <row r="81" spans="2:13">
      <c r="B81" s="569" t="s">
        <v>234</v>
      </c>
      <c r="C81" s="570" t="s">
        <v>638</v>
      </c>
      <c r="D81" s="579"/>
      <c r="E81" s="571" t="s">
        <v>601</v>
      </c>
      <c r="F81" s="572">
        <v>1000</v>
      </c>
      <c r="G81" s="573" t="s">
        <v>602</v>
      </c>
      <c r="H81" s="599">
        <v>293.89999999999998</v>
      </c>
      <c r="I81" s="575"/>
      <c r="J81" s="601">
        <v>0</v>
      </c>
      <c r="K81" s="602">
        <v>293.89999999999998</v>
      </c>
      <c r="L81" s="601">
        <v>0</v>
      </c>
      <c r="M81" s="604">
        <v>0</v>
      </c>
    </row>
    <row r="82" spans="2:13">
      <c r="B82" s="569" t="s">
        <v>236</v>
      </c>
      <c r="C82" s="570" t="s">
        <v>630</v>
      </c>
      <c r="D82" s="571"/>
      <c r="E82" s="571" t="s">
        <v>598</v>
      </c>
      <c r="F82" s="572">
        <v>489</v>
      </c>
      <c r="G82" s="573" t="s">
        <v>599</v>
      </c>
      <c r="H82" s="599">
        <v>292.7</v>
      </c>
      <c r="I82" s="575"/>
      <c r="J82" s="601">
        <v>289.39999999999998</v>
      </c>
      <c r="K82" s="601">
        <v>286.3</v>
      </c>
      <c r="L82" s="601">
        <v>0</v>
      </c>
      <c r="M82" s="605">
        <v>292.7</v>
      </c>
    </row>
    <row r="83" spans="2:13">
      <c r="B83" s="583" t="s">
        <v>240</v>
      </c>
      <c r="C83" s="570" t="s">
        <v>631</v>
      </c>
      <c r="D83" s="571"/>
      <c r="E83" s="571" t="s">
        <v>598</v>
      </c>
      <c r="F83" s="572">
        <v>489</v>
      </c>
      <c r="G83" s="573" t="s">
        <v>599</v>
      </c>
      <c r="H83" s="599">
        <v>291.39999999999998</v>
      </c>
      <c r="I83" s="575"/>
      <c r="J83" s="601">
        <v>282.39999999999998</v>
      </c>
      <c r="K83" s="602">
        <v>291.39999999999998</v>
      </c>
      <c r="L83" s="601">
        <v>0</v>
      </c>
      <c r="M83" s="604">
        <v>288.3</v>
      </c>
    </row>
    <row r="84" spans="2:13">
      <c r="B84" s="583" t="s">
        <v>242</v>
      </c>
      <c r="C84" s="570" t="s">
        <v>632</v>
      </c>
      <c r="D84" s="571"/>
      <c r="E84" s="571" t="s">
        <v>598</v>
      </c>
      <c r="F84" s="572">
        <v>489</v>
      </c>
      <c r="G84" s="573" t="s">
        <v>599</v>
      </c>
      <c r="H84" s="599">
        <v>0</v>
      </c>
      <c r="I84" s="606"/>
      <c r="J84" s="601">
        <v>0</v>
      </c>
      <c r="K84" s="601">
        <v>0</v>
      </c>
      <c r="L84" s="601">
        <v>0</v>
      </c>
      <c r="M84" s="607">
        <v>0</v>
      </c>
    </row>
    <row r="87" spans="2:13" ht="18">
      <c r="B87" s="563" t="s">
        <v>639</v>
      </c>
    </row>
    <row r="88" spans="2:13">
      <c r="B88" s="564" t="s">
        <v>1</v>
      </c>
      <c r="C88" s="565" t="s">
        <v>81</v>
      </c>
      <c r="D88" s="566" t="s">
        <v>621</v>
      </c>
      <c r="E88" s="564" t="s">
        <v>83</v>
      </c>
      <c r="F88" s="564" t="s">
        <v>5</v>
      </c>
      <c r="G88" s="564" t="s">
        <v>6</v>
      </c>
      <c r="H88" s="567" t="s">
        <v>593</v>
      </c>
      <c r="I88" s="568"/>
      <c r="J88" s="567" t="s">
        <v>640</v>
      </c>
      <c r="K88" s="567" t="s">
        <v>641</v>
      </c>
      <c r="L88" s="567" t="s">
        <v>642</v>
      </c>
      <c r="M88" s="608" t="s">
        <v>643</v>
      </c>
    </row>
    <row r="89" spans="2:13">
      <c r="B89" s="569" t="s">
        <v>230</v>
      </c>
      <c r="C89" s="584" t="s">
        <v>644</v>
      </c>
      <c r="D89" s="571"/>
      <c r="E89" s="571" t="s">
        <v>598</v>
      </c>
      <c r="F89" s="572">
        <v>489</v>
      </c>
      <c r="G89" s="573" t="s">
        <v>599</v>
      </c>
      <c r="H89" s="609">
        <v>2159.6</v>
      </c>
      <c r="I89" s="610"/>
      <c r="J89" s="611">
        <v>1025.56666666667</v>
      </c>
      <c r="K89" s="612">
        <v>1067.8333333333301</v>
      </c>
      <c r="L89" s="613">
        <v>1079</v>
      </c>
      <c r="M89" s="613">
        <v>1080.5999999999999</v>
      </c>
    </row>
    <row r="90" spans="2:13">
      <c r="B90" s="569" t="s">
        <v>234</v>
      </c>
      <c r="C90" s="584" t="s">
        <v>645</v>
      </c>
      <c r="D90" s="579"/>
      <c r="E90" s="579" t="s">
        <v>607</v>
      </c>
      <c r="F90" s="572">
        <v>85</v>
      </c>
      <c r="G90" s="573" t="s">
        <v>646</v>
      </c>
      <c r="H90" s="615">
        <v>2149.5666666666698</v>
      </c>
      <c r="I90" s="610"/>
      <c r="J90" s="611">
        <v>1036.2333333333299</v>
      </c>
      <c r="K90" s="612">
        <v>1073.6666666666699</v>
      </c>
      <c r="L90" s="614">
        <v>1062.06666666667</v>
      </c>
      <c r="M90" s="613">
        <v>1079.36666666667</v>
      </c>
    </row>
    <row r="91" spans="2:13">
      <c r="B91" s="569" t="s">
        <v>236</v>
      </c>
      <c r="C91" s="584" t="s">
        <v>647</v>
      </c>
      <c r="D91" s="571"/>
      <c r="E91" s="571" t="s">
        <v>607</v>
      </c>
      <c r="F91" s="572">
        <v>96</v>
      </c>
      <c r="G91" s="573" t="s">
        <v>648</v>
      </c>
      <c r="H91" s="615">
        <v>2050.3333333333298</v>
      </c>
      <c r="I91" s="610"/>
      <c r="J91" s="611">
        <v>1004.8</v>
      </c>
      <c r="K91" s="612">
        <v>1018.36666666667</v>
      </c>
      <c r="L91" s="613">
        <v>1029.3333333333301</v>
      </c>
      <c r="M91" s="614">
        <v>1018.5</v>
      </c>
    </row>
    <row r="92" spans="2:13">
      <c r="B92" s="583" t="s">
        <v>240</v>
      </c>
      <c r="C92" s="584" t="s">
        <v>649</v>
      </c>
      <c r="D92" s="571"/>
      <c r="E92" s="571" t="s">
        <v>598</v>
      </c>
      <c r="F92" s="572">
        <v>489</v>
      </c>
      <c r="G92" s="573" t="s">
        <v>599</v>
      </c>
      <c r="H92" s="615">
        <v>2043.1666666666699</v>
      </c>
      <c r="I92" s="610"/>
      <c r="J92" s="611">
        <v>554.79999999999995</v>
      </c>
      <c r="K92" s="612">
        <v>982.83333333333303</v>
      </c>
      <c r="L92" s="614">
        <v>853.23333333333301</v>
      </c>
      <c r="M92" s="613">
        <v>1023.83333333333</v>
      </c>
    </row>
    <row r="93" spans="2:13" ht="28">
      <c r="B93" s="583" t="s">
        <v>242</v>
      </c>
      <c r="C93" s="584" t="s">
        <v>650</v>
      </c>
      <c r="D93" s="571"/>
      <c r="E93" s="571" t="s">
        <v>651</v>
      </c>
      <c r="F93" s="572"/>
      <c r="G93" s="616" t="s">
        <v>652</v>
      </c>
      <c r="H93" s="615">
        <v>2014.8</v>
      </c>
      <c r="I93" s="610"/>
      <c r="J93" s="611">
        <v>940.3</v>
      </c>
      <c r="K93" s="612">
        <v>977.06666666666695</v>
      </c>
      <c r="L93" s="614">
        <v>984.23333333333301</v>
      </c>
      <c r="M93" s="613">
        <v>1003.63333333333</v>
      </c>
    </row>
    <row r="94" spans="2:13" ht="28">
      <c r="B94" s="583" t="s">
        <v>244</v>
      </c>
      <c r="C94" s="584" t="s">
        <v>653</v>
      </c>
      <c r="D94" s="571"/>
      <c r="E94" s="571" t="s">
        <v>651</v>
      </c>
      <c r="F94" s="572"/>
      <c r="G94" s="573" t="s">
        <v>654</v>
      </c>
      <c r="H94" s="615">
        <v>1870.8</v>
      </c>
      <c r="I94" s="610"/>
      <c r="J94" s="611">
        <v>810.5</v>
      </c>
      <c r="K94" s="612">
        <v>920.53333333333296</v>
      </c>
      <c r="L94" s="614">
        <v>874.4</v>
      </c>
      <c r="M94" s="613">
        <v>934.63333333333298</v>
      </c>
    </row>
    <row r="95" spans="2:13">
      <c r="B95" s="583" t="s">
        <v>246</v>
      </c>
      <c r="C95" s="584" t="s">
        <v>655</v>
      </c>
      <c r="D95" s="571"/>
      <c r="E95" s="571" t="s">
        <v>607</v>
      </c>
      <c r="F95" s="572">
        <v>851</v>
      </c>
      <c r="G95" s="573" t="s">
        <v>608</v>
      </c>
      <c r="H95" s="615">
        <v>919.36666666666702</v>
      </c>
      <c r="I95" s="617"/>
      <c r="J95" s="612">
        <v>919.36666666666702</v>
      </c>
      <c r="K95" s="611">
        <v>917.83333333333303</v>
      </c>
      <c r="L95" s="618"/>
      <c r="M95" s="619"/>
    </row>
    <row r="96" spans="2:13">
      <c r="B96" s="583" t="s">
        <v>248</v>
      </c>
      <c r="C96" s="584" t="s">
        <v>656</v>
      </c>
      <c r="D96" s="571"/>
      <c r="E96" s="571" t="s">
        <v>607</v>
      </c>
      <c r="F96" s="572">
        <v>851</v>
      </c>
      <c r="G96" s="573" t="s">
        <v>608</v>
      </c>
      <c r="H96" s="615">
        <v>893.56666666666695</v>
      </c>
      <c r="I96" s="610"/>
      <c r="J96" s="612">
        <v>893.56666666666695</v>
      </c>
      <c r="K96" s="611">
        <v>873.06666666666695</v>
      </c>
      <c r="L96" s="618"/>
      <c r="M96" s="619"/>
    </row>
    <row r="97" spans="2:13">
      <c r="B97" s="583" t="s">
        <v>253</v>
      </c>
      <c r="C97" s="584" t="s">
        <v>657</v>
      </c>
      <c r="D97" s="571"/>
      <c r="E97" s="571" t="s">
        <v>598</v>
      </c>
      <c r="F97" s="572">
        <v>489</v>
      </c>
      <c r="G97" s="573" t="s">
        <v>599</v>
      </c>
      <c r="H97" s="615">
        <v>893.36666666666702</v>
      </c>
      <c r="I97" s="610"/>
      <c r="J97" s="611">
        <v>889.06666666666695</v>
      </c>
      <c r="K97" s="612">
        <v>893.36666666666702</v>
      </c>
      <c r="L97" s="618"/>
      <c r="M97" s="619"/>
    </row>
    <row r="98" spans="2:13">
      <c r="B98" s="583" t="s">
        <v>255</v>
      </c>
      <c r="C98" s="584" t="s">
        <v>658</v>
      </c>
      <c r="D98" s="571"/>
      <c r="E98" s="571" t="s">
        <v>601</v>
      </c>
      <c r="F98" s="572">
        <v>1000</v>
      </c>
      <c r="G98" s="573" t="s">
        <v>602</v>
      </c>
      <c r="H98" s="615">
        <v>848.6</v>
      </c>
      <c r="I98" s="610"/>
      <c r="J98" s="611">
        <v>794.03333333333296</v>
      </c>
      <c r="K98" s="612">
        <v>848.6</v>
      </c>
      <c r="L98" s="618"/>
      <c r="M98" s="619"/>
    </row>
    <row r="99" spans="2:13">
      <c r="B99" s="583" t="s">
        <v>257</v>
      </c>
      <c r="C99" s="584" t="s">
        <v>659</v>
      </c>
      <c r="D99" s="571"/>
      <c r="E99" s="571" t="s">
        <v>598</v>
      </c>
      <c r="F99" s="572">
        <v>489</v>
      </c>
      <c r="G99" s="573" t="s">
        <v>599</v>
      </c>
      <c r="H99" s="615">
        <v>687.13333333333298</v>
      </c>
      <c r="I99" s="610"/>
      <c r="J99" s="612">
        <v>687.13333333333298</v>
      </c>
      <c r="K99" s="611">
        <v>591.76666666666699</v>
      </c>
      <c r="L99" s="618"/>
      <c r="M99" s="619"/>
    </row>
    <row r="100" spans="2:13">
      <c r="B100" s="583" t="s">
        <v>262</v>
      </c>
      <c r="C100" s="584" t="s">
        <v>660</v>
      </c>
      <c r="D100" s="571"/>
      <c r="E100" s="571" t="s">
        <v>601</v>
      </c>
      <c r="F100" s="572">
        <v>1000</v>
      </c>
      <c r="G100" s="573" t="s">
        <v>602</v>
      </c>
      <c r="H100" s="615">
        <v>539.13333333333298</v>
      </c>
      <c r="I100" s="610"/>
      <c r="J100" s="611">
        <v>424.23333333333301</v>
      </c>
      <c r="K100" s="612">
        <v>539.13333333333298</v>
      </c>
      <c r="L100" s="618"/>
      <c r="M100" s="619"/>
    </row>
    <row r="101" spans="2:13">
      <c r="B101" s="583" t="s">
        <v>266</v>
      </c>
      <c r="C101" s="584" t="s">
        <v>661</v>
      </c>
      <c r="D101" s="571"/>
      <c r="E101" s="571" t="s">
        <v>601</v>
      </c>
      <c r="F101" s="572">
        <v>1000</v>
      </c>
      <c r="G101" s="573" t="s">
        <v>602</v>
      </c>
      <c r="H101" s="615">
        <v>112.666666666667</v>
      </c>
      <c r="I101" s="610"/>
      <c r="J101" s="611">
        <v>0</v>
      </c>
      <c r="K101" s="612">
        <v>112.666666666667</v>
      </c>
      <c r="L101" s="618"/>
      <c r="M101" s="619"/>
    </row>
    <row r="102" spans="2:13">
      <c r="B102" s="583"/>
      <c r="C102" s="584" t="s">
        <v>662</v>
      </c>
      <c r="D102" s="571"/>
      <c r="E102" s="571" t="s">
        <v>663</v>
      </c>
      <c r="F102" s="572">
        <v>126</v>
      </c>
      <c r="G102" s="573" t="s">
        <v>664</v>
      </c>
      <c r="H102" s="615">
        <v>0</v>
      </c>
      <c r="I102" s="610"/>
      <c r="J102" s="611">
        <v>0</v>
      </c>
      <c r="K102" s="611">
        <v>0</v>
      </c>
      <c r="L102" s="618"/>
      <c r="M102" s="619"/>
    </row>
    <row r="103" spans="2:13">
      <c r="B103" s="587"/>
      <c r="C103" s="620"/>
      <c r="D103" s="621"/>
      <c r="E103" s="621"/>
      <c r="F103" s="590"/>
      <c r="G103" s="591"/>
      <c r="H103" s="592"/>
      <c r="I103" s="622"/>
      <c r="J103" s="618"/>
      <c r="K103" s="618"/>
      <c r="L103" s="618"/>
      <c r="M103" s="619"/>
    </row>
    <row r="104" spans="2:13">
      <c r="B104" s="583" t="s">
        <v>665</v>
      </c>
      <c r="C104" s="570" t="s">
        <v>666</v>
      </c>
      <c r="D104" s="571" t="s">
        <v>667</v>
      </c>
      <c r="E104" s="571" t="s">
        <v>668</v>
      </c>
      <c r="F104" s="572"/>
      <c r="G104" s="573" t="s">
        <v>669</v>
      </c>
      <c r="H104" s="615">
        <v>2124.3333333333298</v>
      </c>
      <c r="I104" s="622"/>
      <c r="J104" s="611">
        <v>1022.43333333333</v>
      </c>
      <c r="K104" s="612">
        <v>1050.36666666667</v>
      </c>
      <c r="L104" s="614">
        <v>1054.06666666667</v>
      </c>
      <c r="M104" s="614">
        <v>1062.9666666666701</v>
      </c>
    </row>
    <row r="107" spans="2:13" ht="18">
      <c r="B107" s="563" t="s">
        <v>670</v>
      </c>
    </row>
    <row r="108" spans="2:13">
      <c r="B108" s="564" t="s">
        <v>1</v>
      </c>
      <c r="C108" s="565" t="s">
        <v>81</v>
      </c>
      <c r="D108" s="566" t="s">
        <v>621</v>
      </c>
      <c r="E108" s="564" t="s">
        <v>83</v>
      </c>
      <c r="F108" s="564" t="s">
        <v>5</v>
      </c>
      <c r="G108" s="564" t="s">
        <v>6</v>
      </c>
      <c r="H108" s="567" t="s">
        <v>671</v>
      </c>
      <c r="I108" s="568"/>
      <c r="J108" s="567" t="s">
        <v>594</v>
      </c>
      <c r="K108" s="567" t="s">
        <v>595</v>
      </c>
      <c r="L108" s="567" t="s">
        <v>596</v>
      </c>
      <c r="M108" s="567" t="s">
        <v>672</v>
      </c>
    </row>
    <row r="109" spans="2:13" ht="28">
      <c r="B109" s="569" t="s">
        <v>230</v>
      </c>
      <c r="C109" s="570" t="s">
        <v>673</v>
      </c>
      <c r="D109" s="571"/>
      <c r="E109" s="571" t="s">
        <v>601</v>
      </c>
      <c r="F109" s="623">
        <v>1000</v>
      </c>
      <c r="G109" s="616" t="s">
        <v>602</v>
      </c>
      <c r="H109" s="624">
        <v>2.2905092592592599E-3</v>
      </c>
      <c r="I109" s="575"/>
      <c r="J109" s="625" t="s">
        <v>674</v>
      </c>
      <c r="K109" s="626">
        <v>2.2905092592592599E-3</v>
      </c>
      <c r="L109" s="625"/>
      <c r="M109" s="625"/>
    </row>
    <row r="110" spans="2:13" ht="28">
      <c r="B110" s="569" t="s">
        <v>234</v>
      </c>
      <c r="C110" s="627" t="s">
        <v>675</v>
      </c>
      <c r="D110" s="628"/>
      <c r="E110" s="571" t="s">
        <v>607</v>
      </c>
      <c r="F110" s="623">
        <v>851</v>
      </c>
      <c r="G110" s="616" t="s">
        <v>608</v>
      </c>
      <c r="H110" s="624">
        <v>2.3136574074074101E-3</v>
      </c>
      <c r="I110" s="575"/>
      <c r="J110" s="626">
        <v>2.3136574074074101E-3</v>
      </c>
      <c r="K110" s="625"/>
      <c r="L110" s="625"/>
      <c r="M110" s="625"/>
    </row>
    <row r="111" spans="2:13" ht="28">
      <c r="B111" s="569" t="s">
        <v>236</v>
      </c>
      <c r="C111" s="627" t="s">
        <v>676</v>
      </c>
      <c r="D111" s="571"/>
      <c r="E111" s="629" t="s">
        <v>598</v>
      </c>
      <c r="F111" s="623">
        <v>1000</v>
      </c>
      <c r="G111" s="616" t="s">
        <v>599</v>
      </c>
      <c r="H111" s="624">
        <v>2.3807870370370402E-3</v>
      </c>
      <c r="I111" s="575"/>
      <c r="J111" s="625" t="s">
        <v>677</v>
      </c>
      <c r="K111" s="625">
        <v>2.7187499999999998E-3</v>
      </c>
      <c r="L111" s="626">
        <v>2.3807870370370402E-3</v>
      </c>
      <c r="M111" s="625" t="s">
        <v>678</v>
      </c>
    </row>
    <row r="112" spans="2:13" ht="28">
      <c r="B112" s="583" t="s">
        <v>240</v>
      </c>
      <c r="C112" s="627" t="s">
        <v>679</v>
      </c>
      <c r="D112" s="571"/>
      <c r="E112" s="629" t="s">
        <v>601</v>
      </c>
      <c r="F112" s="623">
        <v>1000</v>
      </c>
      <c r="G112" s="616" t="s">
        <v>602</v>
      </c>
      <c r="H112" s="624">
        <v>2.6770833333333299E-3</v>
      </c>
      <c r="I112" s="575"/>
      <c r="J112" s="626">
        <v>2.6770833333333299E-3</v>
      </c>
      <c r="K112" s="625" t="s">
        <v>680</v>
      </c>
      <c r="L112" s="625"/>
      <c r="M112" s="625"/>
    </row>
    <row r="113" spans="2:13" ht="28">
      <c r="B113" s="583" t="s">
        <v>242</v>
      </c>
      <c r="C113" s="570" t="s">
        <v>681</v>
      </c>
      <c r="D113" s="571"/>
      <c r="E113" s="571" t="s">
        <v>601</v>
      </c>
      <c r="F113" s="623">
        <v>1000</v>
      </c>
      <c r="G113" s="616" t="s">
        <v>602</v>
      </c>
      <c r="H113" s="624">
        <v>2.73726851851852E-3</v>
      </c>
      <c r="I113" s="575"/>
      <c r="J113" s="625" t="s">
        <v>682</v>
      </c>
      <c r="K113" s="625" t="s">
        <v>683</v>
      </c>
      <c r="L113" s="625" t="s">
        <v>684</v>
      </c>
      <c r="M113" s="626">
        <v>2.73726851851852E-3</v>
      </c>
    </row>
    <row r="114" spans="2:13">
      <c r="B114" s="587"/>
      <c r="C114" s="588"/>
      <c r="D114" s="589"/>
      <c r="E114" s="589"/>
      <c r="F114" s="590"/>
      <c r="G114" s="591"/>
      <c r="H114" s="597"/>
      <c r="I114" s="593"/>
      <c r="J114" s="597"/>
      <c r="K114" s="597"/>
      <c r="L114" s="597"/>
      <c r="M114" s="597"/>
    </row>
    <row r="117" spans="2:13" ht="18">
      <c r="B117" s="563" t="s">
        <v>685</v>
      </c>
    </row>
    <row r="118" spans="2:13">
      <c r="B118" s="564" t="s">
        <v>1</v>
      </c>
      <c r="C118" s="565" t="s">
        <v>81</v>
      </c>
      <c r="D118" s="566" t="s">
        <v>592</v>
      </c>
      <c r="E118" s="564" t="s">
        <v>83</v>
      </c>
      <c r="F118" s="564" t="s">
        <v>5</v>
      </c>
      <c r="G118" s="564" t="s">
        <v>6</v>
      </c>
      <c r="H118" s="567" t="s">
        <v>686</v>
      </c>
      <c r="I118" s="568"/>
      <c r="J118" s="567" t="s">
        <v>594</v>
      </c>
      <c r="K118" s="567" t="s">
        <v>595</v>
      </c>
      <c r="L118" s="567" t="s">
        <v>596</v>
      </c>
      <c r="M118" s="567" t="s">
        <v>672</v>
      </c>
    </row>
    <row r="119" spans="2:13">
      <c r="B119" s="569" t="s">
        <v>230</v>
      </c>
      <c r="C119" s="570" t="s">
        <v>687</v>
      </c>
      <c r="D119" s="571"/>
      <c r="E119" s="571" t="s">
        <v>598</v>
      </c>
      <c r="F119" s="572">
        <v>489</v>
      </c>
      <c r="G119" s="573" t="s">
        <v>599</v>
      </c>
      <c r="H119" s="601"/>
      <c r="I119" s="575"/>
      <c r="J119" s="601" t="s">
        <v>688</v>
      </c>
      <c r="K119" s="601" t="s">
        <v>688</v>
      </c>
      <c r="L119" s="601" t="s">
        <v>688</v>
      </c>
      <c r="M119" s="601"/>
    </row>
    <row r="120" spans="2:13">
      <c r="B120" s="569" t="s">
        <v>234</v>
      </c>
      <c r="C120" s="570" t="s">
        <v>689</v>
      </c>
      <c r="D120" s="579"/>
      <c r="E120" s="579" t="s">
        <v>598</v>
      </c>
      <c r="F120" s="572">
        <v>489</v>
      </c>
      <c r="G120" s="573" t="s">
        <v>599</v>
      </c>
      <c r="H120" s="601"/>
      <c r="I120" s="575"/>
      <c r="J120" s="601" t="s">
        <v>690</v>
      </c>
      <c r="K120" s="601" t="s">
        <v>688</v>
      </c>
      <c r="L120" s="601" t="s">
        <v>688</v>
      </c>
      <c r="M120" s="601"/>
    </row>
    <row r="121" spans="2:13">
      <c r="B121" s="569" t="s">
        <v>236</v>
      </c>
      <c r="C121" s="570" t="s">
        <v>633</v>
      </c>
      <c r="D121" s="571"/>
      <c r="E121" s="579" t="s">
        <v>598</v>
      </c>
      <c r="F121" s="572">
        <v>489</v>
      </c>
      <c r="G121" s="573" t="s">
        <v>599</v>
      </c>
      <c r="H121" s="601"/>
      <c r="I121" s="575"/>
      <c r="J121" s="601" t="s">
        <v>690</v>
      </c>
      <c r="K121" s="601" t="s">
        <v>688</v>
      </c>
      <c r="L121" s="601" t="s">
        <v>690</v>
      </c>
      <c r="M121" s="601" t="s">
        <v>688</v>
      </c>
    </row>
    <row r="122" spans="2:13">
      <c r="B122" s="583" t="s">
        <v>240</v>
      </c>
      <c r="C122" s="570" t="s">
        <v>615</v>
      </c>
      <c r="D122" s="571" t="s">
        <v>29</v>
      </c>
      <c r="E122" s="579" t="s">
        <v>598</v>
      </c>
      <c r="F122" s="572">
        <v>489</v>
      </c>
      <c r="G122" s="573" t="s">
        <v>599</v>
      </c>
      <c r="H122" s="601"/>
      <c r="I122" s="575"/>
      <c r="J122" s="601" t="s">
        <v>691</v>
      </c>
      <c r="K122" s="601" t="s">
        <v>690</v>
      </c>
      <c r="L122" s="601" t="s">
        <v>690</v>
      </c>
      <c r="M122" s="601" t="s">
        <v>690</v>
      </c>
    </row>
    <row r="123" spans="2:13">
      <c r="B123" s="583" t="s">
        <v>242</v>
      </c>
      <c r="C123" s="570" t="s">
        <v>692</v>
      </c>
      <c r="D123" s="571"/>
      <c r="E123" s="579" t="s">
        <v>598</v>
      </c>
      <c r="F123" s="572">
        <v>489</v>
      </c>
      <c r="G123" s="573" t="s">
        <v>599</v>
      </c>
      <c r="H123" s="601"/>
      <c r="I123" s="575"/>
      <c r="J123" s="601" t="s">
        <v>690</v>
      </c>
      <c r="K123" s="601" t="s">
        <v>690</v>
      </c>
      <c r="L123" s="597"/>
      <c r="M123" s="597"/>
    </row>
    <row r="124" spans="2:13">
      <c r="B124" s="587" t="s">
        <v>619</v>
      </c>
      <c r="C124" s="588"/>
      <c r="D124" s="589"/>
      <c r="E124" s="589"/>
      <c r="F124" s="590"/>
      <c r="G124" s="591"/>
      <c r="H124" s="597"/>
      <c r="I124" s="575"/>
      <c r="J124" s="597"/>
      <c r="K124" s="597"/>
      <c r="L124" s="597"/>
      <c r="M124" s="597"/>
    </row>
    <row r="127" spans="2:13" ht="18">
      <c r="B127" s="563" t="s">
        <v>804</v>
      </c>
    </row>
    <row r="128" spans="2:13">
      <c r="B128" s="564" t="s">
        <v>1</v>
      </c>
      <c r="C128" s="565" t="s">
        <v>81</v>
      </c>
      <c r="D128" s="566" t="s">
        <v>621</v>
      </c>
      <c r="E128" s="564" t="s">
        <v>83</v>
      </c>
      <c r="F128" s="564" t="s">
        <v>5</v>
      </c>
      <c r="G128" s="564" t="s">
        <v>6</v>
      </c>
      <c r="H128" s="567" t="s">
        <v>686</v>
      </c>
      <c r="I128" s="568"/>
      <c r="J128" s="567" t="s">
        <v>594</v>
      </c>
      <c r="K128" s="567" t="s">
        <v>595</v>
      </c>
      <c r="L128" s="567" t="s">
        <v>693</v>
      </c>
    </row>
    <row r="129" spans="2:12" ht="28">
      <c r="B129" s="569" t="s">
        <v>230</v>
      </c>
      <c r="C129" s="627" t="s">
        <v>694</v>
      </c>
      <c r="D129" s="628"/>
      <c r="E129" s="571" t="s">
        <v>695</v>
      </c>
      <c r="F129" s="623" t="s">
        <v>696</v>
      </c>
      <c r="G129" s="616" t="s">
        <v>697</v>
      </c>
      <c r="H129" s="624">
        <v>2.79513888888889E-3</v>
      </c>
      <c r="I129" s="630"/>
      <c r="J129" s="625" t="s">
        <v>683</v>
      </c>
      <c r="K129" s="626">
        <v>2.79513888888889E-3</v>
      </c>
      <c r="L129" s="625">
        <v>2.9166666666666698E-3</v>
      </c>
    </row>
    <row r="130" spans="2:12" ht="28">
      <c r="B130" s="569" t="s">
        <v>234</v>
      </c>
      <c r="C130" s="627" t="s">
        <v>698</v>
      </c>
      <c r="D130" s="628"/>
      <c r="E130" s="571" t="s">
        <v>601</v>
      </c>
      <c r="F130" s="623">
        <v>1000</v>
      </c>
      <c r="G130" s="616" t="s">
        <v>602</v>
      </c>
      <c r="H130" s="624">
        <v>2.9490740740740701E-3</v>
      </c>
      <c r="I130" s="630"/>
      <c r="J130" s="625">
        <v>3.0682870370370399E-3</v>
      </c>
      <c r="K130" s="625">
        <v>2.96643518518519E-3</v>
      </c>
      <c r="L130" s="626">
        <v>2.9490740740740701E-3</v>
      </c>
    </row>
    <row r="131" spans="2:12" ht="28">
      <c r="B131" s="569" t="s">
        <v>236</v>
      </c>
      <c r="C131" s="627" t="s">
        <v>699</v>
      </c>
      <c r="D131" s="628" t="s">
        <v>23</v>
      </c>
      <c r="E131" s="571" t="s">
        <v>601</v>
      </c>
      <c r="F131" s="623">
        <v>1000</v>
      </c>
      <c r="G131" s="616" t="s">
        <v>602</v>
      </c>
      <c r="H131" s="624">
        <v>2.9988425925925898E-3</v>
      </c>
      <c r="I131" s="630"/>
      <c r="J131" s="625">
        <v>3.0092592592592601E-3</v>
      </c>
      <c r="K131" s="626">
        <v>2.9988425925925898E-3</v>
      </c>
      <c r="L131" s="625" t="s">
        <v>700</v>
      </c>
    </row>
    <row r="132" spans="2:12" ht="28">
      <c r="B132" s="569" t="s">
        <v>240</v>
      </c>
      <c r="C132" s="627" t="s">
        <v>701</v>
      </c>
      <c r="D132" s="571" t="s">
        <v>23</v>
      </c>
      <c r="E132" s="571" t="s">
        <v>601</v>
      </c>
      <c r="F132" s="623">
        <v>1000</v>
      </c>
      <c r="G132" s="616" t="s">
        <v>602</v>
      </c>
      <c r="H132" s="624">
        <v>3.1493055555555601E-3</v>
      </c>
      <c r="I132" s="630"/>
      <c r="J132" s="626">
        <v>3.1493055555555601E-3</v>
      </c>
      <c r="K132" s="625">
        <v>3.3414351851851899E-3</v>
      </c>
      <c r="L132" s="625">
        <v>3.1562500000000002E-3</v>
      </c>
    </row>
    <row r="133" spans="2:12">
      <c r="B133" s="587"/>
      <c r="C133" s="588"/>
      <c r="D133" s="589"/>
      <c r="E133" s="589"/>
      <c r="F133" s="590"/>
      <c r="G133" s="591"/>
      <c r="H133" s="597"/>
      <c r="I133" s="593"/>
      <c r="J133" s="597"/>
      <c r="K133" s="597"/>
      <c r="L133" s="597"/>
    </row>
    <row r="1048574" s="107" customFormat="1"/>
    <row r="1048575" s="107" customFormat="1"/>
    <row r="1048576" s="107" customFormat="1"/>
  </sheetData>
  <conditionalFormatting sqref="H102 J102:K102">
    <cfRule type="cellIs" dxfId="0" priority="1" operator="equal">
      <formula>$K102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D845-B48E-1047-AFDA-B254DCC3881F}">
  <dimension ref="B2:Q66"/>
  <sheetViews>
    <sheetView tabSelected="1" workbookViewId="0">
      <selection activeCell="O14" sqref="O14"/>
    </sheetView>
  </sheetViews>
  <sheetFormatPr baseColWidth="10" defaultRowHeight="16"/>
  <cols>
    <col min="1" max="1" width="1.125" style="107" customWidth="1"/>
    <col min="2" max="2" width="10.625" style="107"/>
    <col min="3" max="3" width="20.75" style="107" customWidth="1"/>
    <col min="4" max="4" width="10.625" style="107"/>
    <col min="5" max="5" width="15.25" style="107" customWidth="1"/>
    <col min="6" max="6" width="10.625" style="107"/>
    <col min="7" max="7" width="29.25" style="107" bestFit="1" customWidth="1"/>
    <col min="8" max="8" width="10.125" style="107" customWidth="1"/>
    <col min="9" max="9" width="1.625" style="107" customWidth="1"/>
    <col min="10" max="10" width="8.25" style="107" bestFit="1" customWidth="1"/>
    <col min="11" max="13" width="7.25" style="107" customWidth="1"/>
    <col min="14" max="16384" width="10.625" style="107"/>
  </cols>
  <sheetData>
    <row r="2" spans="2:17" ht="23">
      <c r="C2" s="108"/>
      <c r="D2" s="108"/>
      <c r="E2" s="108"/>
      <c r="F2" s="111" t="s">
        <v>1031</v>
      </c>
      <c r="G2" s="108"/>
      <c r="H2" s="108"/>
      <c r="I2" s="108"/>
      <c r="J2" s="108"/>
      <c r="K2" s="108"/>
      <c r="L2" s="108"/>
    </row>
    <row r="3" spans="2:17" ht="23">
      <c r="C3" s="108"/>
      <c r="D3" s="108"/>
      <c r="F3" s="111" t="s">
        <v>1032</v>
      </c>
      <c r="G3" s="108"/>
      <c r="H3" s="108"/>
      <c r="I3" s="108"/>
      <c r="J3" s="108"/>
      <c r="K3" s="108"/>
      <c r="L3" s="108"/>
    </row>
    <row r="4" spans="2:17" ht="20">
      <c r="B4" s="148"/>
      <c r="C4" s="149"/>
      <c r="E4" s="150"/>
    </row>
    <row r="5" spans="2:17" ht="24.75" customHeight="1" thickBot="1">
      <c r="B5" s="151" t="s">
        <v>1033</v>
      </c>
    </row>
    <row r="6" spans="2:17" ht="24.75" customHeight="1" thickBot="1">
      <c r="B6" s="265" t="s">
        <v>1</v>
      </c>
      <c r="C6" s="266" t="s">
        <v>81</v>
      </c>
      <c r="D6" s="267" t="s">
        <v>82</v>
      </c>
      <c r="E6" s="268" t="s">
        <v>83</v>
      </c>
      <c r="F6" s="268" t="s">
        <v>5</v>
      </c>
      <c r="G6" s="269" t="s">
        <v>6</v>
      </c>
      <c r="H6" s="270" t="s">
        <v>84</v>
      </c>
      <c r="J6" s="203" t="s">
        <v>1034</v>
      </c>
      <c r="K6" s="152" t="s">
        <v>1035</v>
      </c>
      <c r="L6" s="152" t="s">
        <v>1036</v>
      </c>
      <c r="M6" s="153" t="s">
        <v>1037</v>
      </c>
      <c r="N6" s="203" t="s">
        <v>1038</v>
      </c>
      <c r="O6" s="152" t="s">
        <v>1039</v>
      </c>
      <c r="P6" s="152" t="s">
        <v>1040</v>
      </c>
      <c r="Q6" s="153" t="s">
        <v>1041</v>
      </c>
    </row>
    <row r="7" spans="2:17" ht="15" customHeight="1">
      <c r="B7" s="631" t="s">
        <v>230</v>
      </c>
      <c r="C7" s="930" t="s">
        <v>1042</v>
      </c>
      <c r="D7" s="931"/>
      <c r="E7" s="931" t="s">
        <v>328</v>
      </c>
      <c r="F7" s="932">
        <v>468</v>
      </c>
      <c r="G7" s="933" t="s">
        <v>1043</v>
      </c>
      <c r="H7" s="934">
        <v>388.99298095703125</v>
      </c>
      <c r="I7" s="206"/>
      <c r="J7" s="1007">
        <v>68.430000000000007</v>
      </c>
      <c r="K7" s="1008">
        <v>64.599999999999994</v>
      </c>
      <c r="L7" s="1008">
        <v>63.02</v>
      </c>
      <c r="M7" s="1008">
        <v>65.760000000000005</v>
      </c>
      <c r="N7" s="1008">
        <v>65.569999999999993</v>
      </c>
      <c r="O7" s="1008">
        <v>62.36</v>
      </c>
      <c r="P7" s="1008" t="s">
        <v>1044</v>
      </c>
      <c r="Q7" s="1009" t="s">
        <v>1045</v>
      </c>
    </row>
    <row r="8" spans="2:17" ht="15" customHeight="1">
      <c r="B8" s="661" t="s">
        <v>234</v>
      </c>
      <c r="C8" s="937" t="s">
        <v>1046</v>
      </c>
      <c r="D8" s="636"/>
      <c r="E8" s="636" t="s">
        <v>353</v>
      </c>
      <c r="F8" s="638">
        <v>546</v>
      </c>
      <c r="G8" s="736" t="s">
        <v>856</v>
      </c>
      <c r="H8" s="938">
        <v>535.80401611328125</v>
      </c>
      <c r="I8" s="206"/>
      <c r="J8" s="941">
        <v>200</v>
      </c>
      <c r="K8" s="939">
        <v>200</v>
      </c>
      <c r="L8" s="939" t="s">
        <v>1047</v>
      </c>
      <c r="M8" s="939">
        <v>67.819999999999993</v>
      </c>
      <c r="N8" s="939">
        <v>65.959999999999994</v>
      </c>
      <c r="O8" s="939" t="s">
        <v>1045</v>
      </c>
      <c r="P8" s="939">
        <v>66.86</v>
      </c>
      <c r="Q8" s="940">
        <v>63.62</v>
      </c>
    </row>
    <row r="9" spans="2:17" ht="15" customHeight="1">
      <c r="B9" s="661" t="s">
        <v>236</v>
      </c>
      <c r="C9" s="937" t="s">
        <v>1048</v>
      </c>
      <c r="D9" s="643"/>
      <c r="E9" s="643" t="s">
        <v>350</v>
      </c>
      <c r="F9" s="638">
        <v>1630</v>
      </c>
      <c r="G9" s="736" t="s">
        <v>574</v>
      </c>
      <c r="H9" s="938">
        <v>966.7950439453125</v>
      </c>
      <c r="I9" s="206"/>
      <c r="J9" s="941">
        <v>200</v>
      </c>
      <c r="K9" s="939">
        <v>70.16</v>
      </c>
      <c r="L9" s="939" t="s">
        <v>1049</v>
      </c>
      <c r="M9" s="939">
        <v>200</v>
      </c>
      <c r="N9" s="939">
        <v>200</v>
      </c>
      <c r="O9" s="939">
        <v>200</v>
      </c>
      <c r="P9" s="939">
        <v>200</v>
      </c>
      <c r="Q9" s="940">
        <v>200</v>
      </c>
    </row>
    <row r="10" spans="2:17" ht="15" customHeight="1">
      <c r="B10" s="652" t="s">
        <v>240</v>
      </c>
      <c r="C10" s="937" t="s">
        <v>1050</v>
      </c>
      <c r="D10" s="643"/>
      <c r="E10" s="643" t="s">
        <v>1051</v>
      </c>
      <c r="F10" s="638">
        <v>26</v>
      </c>
      <c r="G10" s="736" t="s">
        <v>1052</v>
      </c>
      <c r="H10" s="938">
        <v>1088.968017578125</v>
      </c>
      <c r="I10" s="206"/>
      <c r="J10" s="941" t="s">
        <v>1053</v>
      </c>
      <c r="K10" s="939" t="s">
        <v>1054</v>
      </c>
      <c r="L10" s="939">
        <v>200</v>
      </c>
      <c r="M10" s="939">
        <v>200</v>
      </c>
      <c r="N10" s="939">
        <v>200</v>
      </c>
      <c r="O10" s="939">
        <v>200</v>
      </c>
      <c r="P10" s="939">
        <v>200</v>
      </c>
      <c r="Q10" s="940">
        <v>200</v>
      </c>
    </row>
    <row r="11" spans="2:17" ht="15" customHeight="1">
      <c r="B11" s="652"/>
      <c r="C11" s="942"/>
      <c r="D11" s="636"/>
      <c r="E11" s="636"/>
      <c r="F11" s="638"/>
      <c r="G11" s="736"/>
      <c r="H11" s="163"/>
      <c r="I11" s="206"/>
      <c r="J11" s="164"/>
      <c r="K11" s="647"/>
      <c r="L11" s="647"/>
      <c r="M11" s="647"/>
      <c r="N11" s="647"/>
      <c r="O11" s="647"/>
      <c r="P11" s="647"/>
      <c r="Q11" s="166"/>
    </row>
    <row r="12" spans="2:17" ht="15" customHeight="1" thickBot="1">
      <c r="B12" s="125" t="s">
        <v>304</v>
      </c>
      <c r="C12" s="943"/>
      <c r="D12" s="170"/>
      <c r="E12" s="170"/>
      <c r="F12" s="128"/>
      <c r="G12" s="668"/>
      <c r="H12" s="171"/>
      <c r="I12" s="206"/>
      <c r="J12" s="216"/>
      <c r="K12" s="217"/>
      <c r="L12" s="217"/>
      <c r="M12" s="218"/>
      <c r="N12" s="216"/>
      <c r="O12" s="217"/>
      <c r="P12" s="217"/>
      <c r="Q12" s="218"/>
    </row>
    <row r="14" spans="2:17" ht="24.75" customHeight="1" thickBot="1">
      <c r="B14" s="151" t="s">
        <v>1055</v>
      </c>
    </row>
    <row r="15" spans="2:17" ht="24.75" customHeight="1" thickBot="1">
      <c r="B15" s="265" t="s">
        <v>1</v>
      </c>
      <c r="C15" s="266" t="s">
        <v>81</v>
      </c>
      <c r="D15" s="267" t="s">
        <v>82</v>
      </c>
      <c r="E15" s="268" t="s">
        <v>83</v>
      </c>
      <c r="F15" s="268" t="s">
        <v>5</v>
      </c>
      <c r="G15" s="269" t="s">
        <v>6</v>
      </c>
      <c r="H15" s="270" t="s">
        <v>84</v>
      </c>
      <c r="J15" s="203" t="s">
        <v>1034</v>
      </c>
      <c r="K15" s="152" t="s">
        <v>1035</v>
      </c>
      <c r="L15" s="152" t="s">
        <v>1036</v>
      </c>
      <c r="M15" s="153" t="s">
        <v>1037</v>
      </c>
      <c r="N15" s="203" t="s">
        <v>1038</v>
      </c>
      <c r="O15" s="152" t="s">
        <v>1039</v>
      </c>
      <c r="P15" s="152" t="s">
        <v>1040</v>
      </c>
      <c r="Q15" s="153" t="s">
        <v>1041</v>
      </c>
    </row>
    <row r="16" spans="2:17" ht="15" customHeight="1">
      <c r="B16" s="631" t="s">
        <v>230</v>
      </c>
      <c r="C16" s="944" t="s">
        <v>1056</v>
      </c>
      <c r="D16" s="931"/>
      <c r="E16" s="931" t="s">
        <v>431</v>
      </c>
      <c r="F16" s="932">
        <v>294</v>
      </c>
      <c r="G16" s="933" t="s">
        <v>1057</v>
      </c>
      <c r="H16" s="934">
        <v>415.20700073242188</v>
      </c>
      <c r="I16" s="206"/>
      <c r="J16" s="971">
        <v>72.42</v>
      </c>
      <c r="K16" s="946">
        <v>65.13</v>
      </c>
      <c r="L16" s="946">
        <v>69.34</v>
      </c>
      <c r="M16" s="946" t="s">
        <v>1058</v>
      </c>
      <c r="N16" s="946" t="s">
        <v>1059</v>
      </c>
      <c r="O16" s="946">
        <v>66.349999999999994</v>
      </c>
      <c r="P16" s="946" t="s">
        <v>1060</v>
      </c>
      <c r="Q16" s="1010">
        <v>69.62</v>
      </c>
    </row>
    <row r="17" spans="2:17" ht="15" customHeight="1">
      <c r="B17" s="661" t="s">
        <v>234</v>
      </c>
      <c r="C17" s="948" t="s">
        <v>1061</v>
      </c>
      <c r="D17" s="636"/>
      <c r="E17" s="636" t="s">
        <v>336</v>
      </c>
      <c r="F17" s="638">
        <v>52</v>
      </c>
      <c r="G17" s="736" t="s">
        <v>1062</v>
      </c>
      <c r="H17" s="938">
        <v>440.614013671875</v>
      </c>
      <c r="I17" s="206"/>
      <c r="J17" s="954" t="s">
        <v>1045</v>
      </c>
      <c r="K17" s="950" t="s">
        <v>1063</v>
      </c>
      <c r="L17" s="950" t="s">
        <v>1064</v>
      </c>
      <c r="M17" s="950" t="s">
        <v>1045</v>
      </c>
      <c r="N17" s="950">
        <v>70.72</v>
      </c>
      <c r="O17" s="950">
        <v>71.09</v>
      </c>
      <c r="P17" s="950">
        <v>68.2</v>
      </c>
      <c r="Q17" s="953" t="s">
        <v>1065</v>
      </c>
    </row>
    <row r="18" spans="2:17" ht="15" customHeight="1">
      <c r="B18" s="661" t="s">
        <v>236</v>
      </c>
      <c r="C18" s="948" t="s">
        <v>1066</v>
      </c>
      <c r="D18" s="643"/>
      <c r="E18" s="643" t="s">
        <v>331</v>
      </c>
      <c r="F18" s="638">
        <v>467</v>
      </c>
      <c r="G18" s="736" t="s">
        <v>1067</v>
      </c>
      <c r="H18" s="938">
        <v>677.67498779296875</v>
      </c>
      <c r="I18" s="206"/>
      <c r="J18" s="954" t="s">
        <v>1068</v>
      </c>
      <c r="K18" s="950" t="s">
        <v>1045</v>
      </c>
      <c r="L18" s="950">
        <v>64.88</v>
      </c>
      <c r="M18" s="950">
        <v>65.45</v>
      </c>
      <c r="N18" s="950" t="s">
        <v>1045</v>
      </c>
      <c r="O18" s="950" t="s">
        <v>1045</v>
      </c>
      <c r="P18" s="950" t="s">
        <v>1069</v>
      </c>
      <c r="Q18" s="953" t="s">
        <v>1054</v>
      </c>
    </row>
    <row r="19" spans="2:17" ht="15" customHeight="1">
      <c r="B19" s="652" t="s">
        <v>240</v>
      </c>
      <c r="C19" s="948" t="s">
        <v>1048</v>
      </c>
      <c r="D19" s="643"/>
      <c r="E19" s="643" t="s">
        <v>350</v>
      </c>
      <c r="F19" s="638">
        <v>1630</v>
      </c>
      <c r="G19" s="736" t="s">
        <v>574</v>
      </c>
      <c r="H19" s="938">
        <v>1200</v>
      </c>
      <c r="I19" s="206"/>
      <c r="J19" s="954" t="s">
        <v>1045</v>
      </c>
      <c r="K19" s="950">
        <v>200</v>
      </c>
      <c r="L19" s="950">
        <v>200</v>
      </c>
      <c r="M19" s="950">
        <v>200</v>
      </c>
      <c r="N19" s="950">
        <v>200</v>
      </c>
      <c r="O19" s="950">
        <v>200</v>
      </c>
      <c r="P19" s="950">
        <v>200</v>
      </c>
      <c r="Q19" s="953">
        <v>200</v>
      </c>
    </row>
    <row r="20" spans="2:17" ht="15" customHeight="1">
      <c r="B20" s="652"/>
      <c r="C20" s="942"/>
      <c r="D20" s="636"/>
      <c r="E20" s="636"/>
      <c r="F20" s="638"/>
      <c r="G20" s="736"/>
      <c r="H20" s="163"/>
      <c r="I20" s="206"/>
      <c r="J20" s="164"/>
      <c r="K20" s="647"/>
      <c r="L20" s="647"/>
      <c r="M20" s="955"/>
      <c r="N20" s="647"/>
      <c r="O20" s="647"/>
      <c r="P20" s="647"/>
      <c r="Q20" s="166"/>
    </row>
    <row r="21" spans="2:17" ht="15" customHeight="1" thickBot="1">
      <c r="B21" s="125" t="s">
        <v>304</v>
      </c>
      <c r="C21" s="943"/>
      <c r="D21" s="170"/>
      <c r="E21" s="170"/>
      <c r="F21" s="128"/>
      <c r="G21" s="668"/>
      <c r="H21" s="171"/>
      <c r="I21" s="206"/>
      <c r="J21" s="216"/>
      <c r="K21" s="217"/>
      <c r="L21" s="217"/>
      <c r="M21" s="218"/>
      <c r="N21" s="216"/>
      <c r="O21" s="217"/>
      <c r="P21" s="217"/>
      <c r="Q21" s="218"/>
    </row>
    <row r="24" spans="2:17" ht="24.75" customHeight="1" thickBot="1">
      <c r="B24" s="151" t="s">
        <v>1070</v>
      </c>
    </row>
    <row r="25" spans="2:17" ht="24.75" customHeight="1" thickBot="1">
      <c r="B25" s="265" t="s">
        <v>1</v>
      </c>
      <c r="C25" s="956" t="s">
        <v>81</v>
      </c>
      <c r="D25" s="957" t="s">
        <v>82</v>
      </c>
      <c r="E25" s="958" t="s">
        <v>83</v>
      </c>
      <c r="F25" s="958" t="s">
        <v>5</v>
      </c>
      <c r="G25" s="959" t="s">
        <v>6</v>
      </c>
      <c r="H25" s="270" t="s">
        <v>84</v>
      </c>
      <c r="J25" s="203" t="s">
        <v>1034</v>
      </c>
      <c r="K25" s="152" t="s">
        <v>1035</v>
      </c>
      <c r="L25" s="152" t="s">
        <v>1036</v>
      </c>
      <c r="M25" s="153" t="s">
        <v>1037</v>
      </c>
      <c r="N25" s="203" t="s">
        <v>1038</v>
      </c>
      <c r="O25" s="152" t="s">
        <v>1039</v>
      </c>
      <c r="P25" s="152" t="s">
        <v>1040</v>
      </c>
      <c r="Q25" s="153" t="s">
        <v>1041</v>
      </c>
    </row>
    <row r="26" spans="2:17" ht="15" customHeight="1">
      <c r="B26" s="960" t="s">
        <v>230</v>
      </c>
      <c r="C26" s="930" t="s">
        <v>1042</v>
      </c>
      <c r="D26" s="931"/>
      <c r="E26" s="931" t="s">
        <v>328</v>
      </c>
      <c r="F26" s="932">
        <v>468</v>
      </c>
      <c r="G26" s="933" t="s">
        <v>1043</v>
      </c>
      <c r="H26" s="961">
        <v>463.6300048828125</v>
      </c>
      <c r="I26" s="206"/>
      <c r="J26" s="1007">
        <v>74.22</v>
      </c>
      <c r="K26" s="1008">
        <v>77.94</v>
      </c>
      <c r="L26" s="1008">
        <v>74.849999999999994</v>
      </c>
      <c r="M26" s="1008" t="s">
        <v>1045</v>
      </c>
      <c r="N26" s="1008">
        <v>76.400000000000006</v>
      </c>
      <c r="O26" s="1008">
        <v>77.56</v>
      </c>
      <c r="P26" s="1008">
        <v>200</v>
      </c>
      <c r="Q26" s="1009">
        <v>82.66</v>
      </c>
    </row>
    <row r="27" spans="2:17" ht="15" customHeight="1">
      <c r="B27" s="962" t="s">
        <v>234</v>
      </c>
      <c r="C27" s="937" t="s">
        <v>1056</v>
      </c>
      <c r="D27" s="636"/>
      <c r="E27" s="643" t="s">
        <v>431</v>
      </c>
      <c r="F27" s="638">
        <v>294</v>
      </c>
      <c r="G27" s="736" t="s">
        <v>1057</v>
      </c>
      <c r="H27" s="963">
        <v>496.56298828125</v>
      </c>
      <c r="I27" s="206"/>
      <c r="J27" s="941">
        <v>84.97</v>
      </c>
      <c r="K27" s="939" t="s">
        <v>1071</v>
      </c>
      <c r="L27" s="939">
        <v>77.180000000000007</v>
      </c>
      <c r="M27" s="939" t="s">
        <v>1072</v>
      </c>
      <c r="N27" s="939">
        <v>83.69</v>
      </c>
      <c r="O27" s="939">
        <v>82.37</v>
      </c>
      <c r="P27" s="939">
        <v>200</v>
      </c>
      <c r="Q27" s="940">
        <v>81.09</v>
      </c>
    </row>
    <row r="28" spans="2:17" ht="15" customHeight="1">
      <c r="B28" s="962" t="s">
        <v>236</v>
      </c>
      <c r="C28" s="937" t="s">
        <v>1073</v>
      </c>
      <c r="D28" s="643"/>
      <c r="E28" s="643" t="s">
        <v>431</v>
      </c>
      <c r="F28" s="638">
        <v>875</v>
      </c>
      <c r="G28" s="736" t="s">
        <v>1074</v>
      </c>
      <c r="H28" s="963">
        <v>529.29998779296875</v>
      </c>
      <c r="I28" s="206"/>
      <c r="J28" s="941">
        <v>87.26</v>
      </c>
      <c r="K28" s="939">
        <v>88.22</v>
      </c>
      <c r="L28" s="939">
        <v>88.31</v>
      </c>
      <c r="M28" s="939">
        <v>87.89</v>
      </c>
      <c r="N28" s="939">
        <v>90.3</v>
      </c>
      <c r="O28" s="939">
        <v>87.9</v>
      </c>
      <c r="P28" s="939">
        <v>89.72</v>
      </c>
      <c r="Q28" s="940" t="s">
        <v>1075</v>
      </c>
    </row>
    <row r="29" spans="2:17" ht="15" customHeight="1">
      <c r="B29" s="964" t="s">
        <v>240</v>
      </c>
      <c r="C29" s="937" t="s">
        <v>1050</v>
      </c>
      <c r="D29" s="643"/>
      <c r="E29" s="643" t="s">
        <v>1051</v>
      </c>
      <c r="F29" s="638">
        <v>26</v>
      </c>
      <c r="G29" s="736" t="s">
        <v>1052</v>
      </c>
      <c r="H29" s="963">
        <v>971.34100341796875</v>
      </c>
      <c r="I29" s="206"/>
      <c r="J29" s="941">
        <v>96.92</v>
      </c>
      <c r="K29" s="939" t="s">
        <v>1076</v>
      </c>
      <c r="L29" s="939" t="s">
        <v>1077</v>
      </c>
      <c r="M29" s="939" t="s">
        <v>1078</v>
      </c>
      <c r="N29" s="939" t="s">
        <v>1079</v>
      </c>
      <c r="O29" s="939">
        <v>110.65</v>
      </c>
      <c r="P29" s="939">
        <v>108.35</v>
      </c>
      <c r="Q29" s="940" t="s">
        <v>1080</v>
      </c>
    </row>
    <row r="30" spans="2:17" ht="15" customHeight="1">
      <c r="B30" s="964" t="s">
        <v>242</v>
      </c>
      <c r="C30" s="937" t="s">
        <v>1081</v>
      </c>
      <c r="D30" s="643"/>
      <c r="E30" s="643" t="s">
        <v>353</v>
      </c>
      <c r="F30" s="638">
        <v>175</v>
      </c>
      <c r="G30" s="736" t="s">
        <v>1082</v>
      </c>
      <c r="H30" s="965">
        <v>1200</v>
      </c>
      <c r="I30" s="206"/>
      <c r="J30" s="941">
        <v>200</v>
      </c>
      <c r="K30" s="939" t="s">
        <v>1083</v>
      </c>
      <c r="L30" s="939" t="s">
        <v>1084</v>
      </c>
      <c r="M30" s="939">
        <v>200</v>
      </c>
      <c r="N30" s="939">
        <v>148.1</v>
      </c>
      <c r="O30" s="939">
        <v>116.74</v>
      </c>
      <c r="P30" s="939">
        <v>119.97</v>
      </c>
      <c r="Q30" s="940">
        <v>118.97</v>
      </c>
    </row>
    <row r="31" spans="2:17" ht="15" customHeight="1">
      <c r="B31" s="964" t="s">
        <v>244</v>
      </c>
      <c r="C31" s="937" t="s">
        <v>1085</v>
      </c>
      <c r="D31" s="643"/>
      <c r="E31" s="643"/>
      <c r="F31" s="638"/>
      <c r="G31" s="736" t="s">
        <v>1086</v>
      </c>
      <c r="H31" s="963">
        <v>636.21795654296875</v>
      </c>
      <c r="I31" s="206"/>
      <c r="J31" s="941">
        <v>86.96</v>
      </c>
      <c r="K31" s="939" t="s">
        <v>1087</v>
      </c>
      <c r="L31" s="939" t="s">
        <v>1045</v>
      </c>
      <c r="M31" s="939" t="s">
        <v>1045</v>
      </c>
      <c r="N31" s="939" t="s">
        <v>1045</v>
      </c>
      <c r="O31" s="939" t="s">
        <v>1045</v>
      </c>
      <c r="P31" s="939">
        <v>200</v>
      </c>
      <c r="Q31" s="940">
        <v>200</v>
      </c>
    </row>
    <row r="32" spans="2:17" ht="15" customHeight="1">
      <c r="B32" s="964" t="s">
        <v>246</v>
      </c>
      <c r="C32" s="937" t="s">
        <v>1088</v>
      </c>
      <c r="D32" s="643"/>
      <c r="E32" s="643"/>
      <c r="F32" s="638"/>
      <c r="G32" s="736" t="s">
        <v>1086</v>
      </c>
      <c r="H32" s="963">
        <v>762.8409423828125</v>
      </c>
      <c r="I32" s="206"/>
      <c r="J32" s="941">
        <v>200</v>
      </c>
      <c r="K32" s="939">
        <v>200</v>
      </c>
      <c r="L32" s="939">
        <v>200</v>
      </c>
      <c r="M32" s="939">
        <v>200</v>
      </c>
      <c r="N32" s="939">
        <v>200</v>
      </c>
      <c r="O32" s="939">
        <v>200</v>
      </c>
      <c r="P32" s="939">
        <v>200</v>
      </c>
      <c r="Q32" s="940">
        <v>200</v>
      </c>
    </row>
    <row r="33" spans="2:17" ht="15" customHeight="1">
      <c r="B33" s="964" t="s">
        <v>248</v>
      </c>
      <c r="C33" s="937" t="s">
        <v>1089</v>
      </c>
      <c r="D33" s="643"/>
      <c r="E33" s="643"/>
      <c r="F33" s="638"/>
      <c r="G33" s="736" t="s">
        <v>1086</v>
      </c>
      <c r="H33" s="965">
        <v>1200</v>
      </c>
      <c r="I33" s="206"/>
      <c r="J33" s="941">
        <v>200</v>
      </c>
      <c r="K33" s="939">
        <v>200</v>
      </c>
      <c r="L33" s="939">
        <v>200</v>
      </c>
      <c r="M33" s="939">
        <v>200</v>
      </c>
      <c r="N33" s="939">
        <v>200</v>
      </c>
      <c r="O33" s="939">
        <v>200</v>
      </c>
      <c r="P33" s="939">
        <v>200</v>
      </c>
      <c r="Q33" s="940">
        <v>200</v>
      </c>
    </row>
    <row r="34" spans="2:17" ht="15" customHeight="1">
      <c r="B34" s="964"/>
      <c r="C34" s="942"/>
      <c r="D34" s="636"/>
      <c r="E34" s="636"/>
      <c r="F34" s="638"/>
      <c r="G34" s="736"/>
      <c r="H34" s="965"/>
      <c r="I34" s="206"/>
      <c r="J34" s="164"/>
      <c r="K34" s="647"/>
      <c r="L34" s="647"/>
      <c r="M34" s="955"/>
      <c r="N34" s="647"/>
      <c r="O34" s="647"/>
      <c r="P34" s="647"/>
      <c r="Q34" s="166"/>
    </row>
    <row r="35" spans="2:17" ht="15" customHeight="1" thickBot="1">
      <c r="B35" s="966" t="s">
        <v>304</v>
      </c>
      <c r="C35" s="943"/>
      <c r="D35" s="170"/>
      <c r="E35" s="170"/>
      <c r="F35" s="128"/>
      <c r="G35" s="668"/>
      <c r="H35" s="967"/>
      <c r="I35" s="206"/>
      <c r="J35" s="216"/>
      <c r="K35" s="217"/>
      <c r="L35" s="217"/>
      <c r="M35" s="218"/>
      <c r="N35" s="216"/>
      <c r="O35" s="217"/>
      <c r="P35" s="217"/>
      <c r="Q35" s="218"/>
    </row>
    <row r="38" spans="2:17" ht="24.75" customHeight="1" thickBot="1">
      <c r="B38" s="151" t="s">
        <v>1090</v>
      </c>
    </row>
    <row r="39" spans="2:17" ht="24.75" customHeight="1" thickBot="1">
      <c r="B39" s="265" t="s">
        <v>1</v>
      </c>
      <c r="C39" s="266" t="s">
        <v>81</v>
      </c>
      <c r="D39" s="267" t="s">
        <v>82</v>
      </c>
      <c r="E39" s="268" t="s">
        <v>83</v>
      </c>
      <c r="F39" s="268" t="s">
        <v>5</v>
      </c>
      <c r="G39" s="269" t="s">
        <v>6</v>
      </c>
      <c r="H39" s="270" t="s">
        <v>84</v>
      </c>
      <c r="J39" s="203" t="s">
        <v>1034</v>
      </c>
      <c r="K39" s="152" t="s">
        <v>1035</v>
      </c>
      <c r="L39" s="152" t="s">
        <v>1036</v>
      </c>
      <c r="M39" s="153" t="s">
        <v>1037</v>
      </c>
      <c r="N39" s="203" t="s">
        <v>1038</v>
      </c>
      <c r="O39" s="152" t="s">
        <v>1039</v>
      </c>
      <c r="P39" s="152" t="s">
        <v>1040</v>
      </c>
      <c r="Q39" s="153" t="s">
        <v>1041</v>
      </c>
    </row>
    <row r="40" spans="2:17" ht="15" customHeight="1">
      <c r="B40" s="631" t="s">
        <v>230</v>
      </c>
      <c r="C40" s="968" t="s">
        <v>1091</v>
      </c>
      <c r="D40" s="931"/>
      <c r="E40" s="636" t="s">
        <v>353</v>
      </c>
      <c r="F40" s="638">
        <v>546</v>
      </c>
      <c r="G40" s="736" t="s">
        <v>856</v>
      </c>
      <c r="H40" s="961">
        <v>405.260009765625</v>
      </c>
      <c r="I40" s="206"/>
      <c r="J40" s="935" t="s">
        <v>1045</v>
      </c>
      <c r="K40" s="936">
        <v>67.47</v>
      </c>
      <c r="L40" s="936">
        <v>66.33</v>
      </c>
      <c r="M40" s="936">
        <v>200</v>
      </c>
      <c r="N40" s="936">
        <v>67.59</v>
      </c>
      <c r="O40" s="936">
        <v>66.84</v>
      </c>
      <c r="P40" s="936" t="s">
        <v>1092</v>
      </c>
      <c r="Q40" s="969">
        <v>65.42</v>
      </c>
    </row>
    <row r="41" spans="2:17" ht="15" customHeight="1">
      <c r="B41" s="652"/>
      <c r="C41" s="970"/>
      <c r="D41" s="636"/>
      <c r="E41" s="636"/>
      <c r="F41" s="638"/>
      <c r="G41" s="736"/>
      <c r="H41" s="163"/>
      <c r="I41" s="206"/>
      <c r="J41" s="164"/>
      <c r="K41" s="647"/>
      <c r="L41" s="647"/>
      <c r="M41" s="955"/>
      <c r="N41" s="647"/>
      <c r="O41" s="647"/>
      <c r="P41" s="647"/>
      <c r="Q41" s="166"/>
    </row>
    <row r="42" spans="2:17" ht="15" customHeight="1" thickBot="1">
      <c r="B42" s="125" t="s">
        <v>304</v>
      </c>
      <c r="C42" s="667"/>
      <c r="D42" s="170"/>
      <c r="E42" s="170"/>
      <c r="F42" s="128"/>
      <c r="G42" s="668"/>
      <c r="H42" s="171"/>
      <c r="I42" s="206"/>
      <c r="J42" s="216"/>
      <c r="K42" s="217"/>
      <c r="L42" s="217"/>
      <c r="M42" s="218"/>
      <c r="N42" s="216"/>
      <c r="O42" s="217"/>
      <c r="P42" s="217"/>
      <c r="Q42" s="218"/>
    </row>
    <row r="45" spans="2:17" ht="24.75" customHeight="1" thickBot="1">
      <c r="B45" s="151" t="s">
        <v>1093</v>
      </c>
    </row>
    <row r="46" spans="2:17" ht="24.75" customHeight="1" thickBot="1">
      <c r="B46" s="265" t="s">
        <v>1</v>
      </c>
      <c r="C46" s="266" t="s">
        <v>81</v>
      </c>
      <c r="D46" s="267" t="s">
        <v>82</v>
      </c>
      <c r="E46" s="268" t="s">
        <v>83</v>
      </c>
      <c r="F46" s="268" t="s">
        <v>5</v>
      </c>
      <c r="G46" s="269" t="s">
        <v>6</v>
      </c>
      <c r="H46" s="270" t="s">
        <v>84</v>
      </c>
      <c r="J46" s="203" t="s">
        <v>1034</v>
      </c>
      <c r="K46" s="152" t="s">
        <v>1035</v>
      </c>
      <c r="L46" s="152" t="s">
        <v>1036</v>
      </c>
      <c r="M46" s="153" t="s">
        <v>1037</v>
      </c>
      <c r="N46" s="203" t="s">
        <v>1038</v>
      </c>
      <c r="O46" s="152" t="s">
        <v>1039</v>
      </c>
      <c r="P46" s="152" t="s">
        <v>1040</v>
      </c>
      <c r="Q46" s="153" t="s">
        <v>1041</v>
      </c>
    </row>
    <row r="47" spans="2:17" ht="15" customHeight="1">
      <c r="B47" s="631" t="s">
        <v>230</v>
      </c>
      <c r="C47" s="968" t="s">
        <v>1094</v>
      </c>
      <c r="D47" s="931"/>
      <c r="E47" s="643" t="s">
        <v>353</v>
      </c>
      <c r="F47" s="638">
        <v>175</v>
      </c>
      <c r="G47" s="736" t="s">
        <v>1082</v>
      </c>
      <c r="H47" s="961">
        <v>435.70199584960938</v>
      </c>
      <c r="I47" s="206"/>
      <c r="J47" s="971" t="s">
        <v>1095</v>
      </c>
      <c r="K47" s="946" t="s">
        <v>1096</v>
      </c>
      <c r="L47" s="946">
        <v>71.52</v>
      </c>
      <c r="M47" s="945">
        <v>74.239999999999995</v>
      </c>
      <c r="N47" s="946">
        <v>73.33</v>
      </c>
      <c r="O47" s="972">
        <v>68.75</v>
      </c>
      <c r="P47" s="947" t="s">
        <v>1097</v>
      </c>
      <c r="Q47" s="973">
        <v>78.97</v>
      </c>
    </row>
    <row r="48" spans="2:17" ht="15" customHeight="1">
      <c r="B48" s="661" t="s">
        <v>234</v>
      </c>
      <c r="C48" s="968" t="s">
        <v>1098</v>
      </c>
      <c r="D48" s="636"/>
      <c r="E48" s="643" t="s">
        <v>353</v>
      </c>
      <c r="F48" s="638">
        <v>175</v>
      </c>
      <c r="G48" s="736" t="s">
        <v>1082</v>
      </c>
      <c r="H48" s="963">
        <v>485.34298706054688</v>
      </c>
      <c r="I48" s="206"/>
      <c r="J48" s="954" t="s">
        <v>1099</v>
      </c>
      <c r="K48" s="950">
        <v>77.12</v>
      </c>
      <c r="L48" s="950" t="s">
        <v>1100</v>
      </c>
      <c r="M48" s="951" t="s">
        <v>1045</v>
      </c>
      <c r="N48" s="950">
        <v>81.83</v>
      </c>
      <c r="O48" s="951" t="s">
        <v>1101</v>
      </c>
      <c r="P48" s="950">
        <v>80.12</v>
      </c>
      <c r="Q48" s="974">
        <v>72.989999999999995</v>
      </c>
    </row>
    <row r="49" spans="2:17" ht="15" customHeight="1">
      <c r="B49" s="661" t="s">
        <v>236</v>
      </c>
      <c r="C49" s="968" t="s">
        <v>1091</v>
      </c>
      <c r="D49" s="643"/>
      <c r="E49" s="636" t="s">
        <v>353</v>
      </c>
      <c r="F49" s="638">
        <v>546</v>
      </c>
      <c r="G49" s="736" t="s">
        <v>856</v>
      </c>
      <c r="H49" s="963">
        <v>427.57000732421875</v>
      </c>
      <c r="I49" s="206"/>
      <c r="J49" s="975">
        <v>69.260000000000005</v>
      </c>
      <c r="K49" s="952">
        <v>69.209999999999994</v>
      </c>
      <c r="L49" s="952">
        <v>69.239999999999995</v>
      </c>
      <c r="M49" s="950">
        <v>76.73</v>
      </c>
      <c r="N49" s="952">
        <v>70.819999999999993</v>
      </c>
      <c r="O49" s="951" t="s">
        <v>1102</v>
      </c>
      <c r="P49" s="952">
        <v>72.31</v>
      </c>
      <c r="Q49" s="976" t="s">
        <v>1045</v>
      </c>
    </row>
    <row r="50" spans="2:17" ht="15" customHeight="1">
      <c r="B50" s="652" t="s">
        <v>240</v>
      </c>
      <c r="C50" s="968" t="s">
        <v>1061</v>
      </c>
      <c r="D50" s="643"/>
      <c r="E50" s="636" t="s">
        <v>336</v>
      </c>
      <c r="F50" s="638">
        <v>52</v>
      </c>
      <c r="G50" s="736" t="s">
        <v>1062</v>
      </c>
      <c r="H50" s="963">
        <v>471.552978515625</v>
      </c>
      <c r="I50" s="206"/>
      <c r="J50" s="954">
        <v>76.02</v>
      </c>
      <c r="K50" s="950" t="s">
        <v>1103</v>
      </c>
      <c r="L50" s="950">
        <v>75.27</v>
      </c>
      <c r="M50" s="950">
        <v>77.7</v>
      </c>
      <c r="N50" s="950">
        <v>76.87</v>
      </c>
      <c r="O50" s="950" t="s">
        <v>1104</v>
      </c>
      <c r="P50" s="951" t="s">
        <v>1105</v>
      </c>
      <c r="Q50" s="976" t="s">
        <v>1054</v>
      </c>
    </row>
    <row r="51" spans="2:17" ht="15" customHeight="1">
      <c r="B51" s="652" t="s">
        <v>242</v>
      </c>
      <c r="C51" s="968" t="s">
        <v>1106</v>
      </c>
      <c r="D51" s="643"/>
      <c r="E51" s="643" t="s">
        <v>353</v>
      </c>
      <c r="F51" s="638">
        <v>175</v>
      </c>
      <c r="G51" s="736" t="s">
        <v>1082</v>
      </c>
      <c r="H51" s="963">
        <v>494.15701293945312</v>
      </c>
      <c r="I51" s="206"/>
      <c r="J51" s="949" t="s">
        <v>1054</v>
      </c>
      <c r="K51" s="950">
        <v>78.78</v>
      </c>
      <c r="L51" s="950">
        <v>79.52</v>
      </c>
      <c r="M51" s="951" t="s">
        <v>1045</v>
      </c>
      <c r="N51" s="950">
        <v>91.42</v>
      </c>
      <c r="O51" s="950" t="s">
        <v>1107</v>
      </c>
      <c r="P51" s="950">
        <v>75.73</v>
      </c>
      <c r="Q51" s="953" t="s">
        <v>1108</v>
      </c>
    </row>
    <row r="52" spans="2:17" ht="15" customHeight="1">
      <c r="B52" s="652" t="s">
        <v>244</v>
      </c>
      <c r="C52" s="968" t="s">
        <v>1109</v>
      </c>
      <c r="D52" s="643"/>
      <c r="E52" s="643" t="s">
        <v>353</v>
      </c>
      <c r="F52" s="638">
        <v>949</v>
      </c>
      <c r="G52" s="736" t="s">
        <v>1110</v>
      </c>
      <c r="H52" s="963">
        <v>549.93499755859375</v>
      </c>
      <c r="I52" s="206"/>
      <c r="J52" s="954">
        <v>91.54</v>
      </c>
      <c r="K52" s="950">
        <v>90.3</v>
      </c>
      <c r="L52" s="950">
        <v>86.05</v>
      </c>
      <c r="M52" s="950">
        <v>90.07</v>
      </c>
      <c r="N52" s="950" t="s">
        <v>1111</v>
      </c>
      <c r="O52" s="951">
        <v>200</v>
      </c>
      <c r="P52" s="950">
        <v>90.5</v>
      </c>
      <c r="Q52" s="976">
        <v>200</v>
      </c>
    </row>
    <row r="53" spans="2:17" ht="15" customHeight="1">
      <c r="B53" s="652" t="s">
        <v>246</v>
      </c>
      <c r="C53" s="968" t="s">
        <v>1112</v>
      </c>
      <c r="D53" s="643"/>
      <c r="E53" s="643" t="s">
        <v>350</v>
      </c>
      <c r="F53" s="638">
        <v>588</v>
      </c>
      <c r="G53" s="736" t="s">
        <v>1113</v>
      </c>
      <c r="H53" s="963">
        <v>555.84503173828125</v>
      </c>
      <c r="I53" s="206"/>
      <c r="J53" s="954" t="s">
        <v>1114</v>
      </c>
      <c r="K53" s="951" t="s">
        <v>1115</v>
      </c>
      <c r="L53" s="950" t="s">
        <v>1116</v>
      </c>
      <c r="M53" s="950">
        <v>84.15</v>
      </c>
      <c r="N53" s="950">
        <v>83.23</v>
      </c>
      <c r="O53" s="950" t="s">
        <v>1117</v>
      </c>
      <c r="P53" s="951" t="s">
        <v>1045</v>
      </c>
      <c r="Q53" s="953" t="s">
        <v>1118</v>
      </c>
    </row>
    <row r="54" spans="2:17" ht="15" customHeight="1">
      <c r="B54" s="652" t="s">
        <v>248</v>
      </c>
      <c r="C54" s="968" t="s">
        <v>1081</v>
      </c>
      <c r="D54" s="643"/>
      <c r="E54" s="643" t="s">
        <v>353</v>
      </c>
      <c r="F54" s="638">
        <v>175</v>
      </c>
      <c r="G54" s="736" t="s">
        <v>1082</v>
      </c>
      <c r="H54" s="963">
        <v>550.69000244140625</v>
      </c>
      <c r="I54" s="206"/>
      <c r="J54" s="949">
        <v>200</v>
      </c>
      <c r="K54" s="950">
        <v>91.15</v>
      </c>
      <c r="L54" s="950">
        <v>87.78</v>
      </c>
      <c r="M54" s="951">
        <v>98.57</v>
      </c>
      <c r="N54" s="950">
        <v>92.67</v>
      </c>
      <c r="O54" s="950">
        <v>90.82</v>
      </c>
      <c r="P54" s="950">
        <v>97.26</v>
      </c>
      <c r="Q54" s="953">
        <v>91.01</v>
      </c>
    </row>
    <row r="55" spans="2:17" ht="15" customHeight="1">
      <c r="B55" s="652" t="s">
        <v>253</v>
      </c>
      <c r="C55" s="968" t="s">
        <v>1119</v>
      </c>
      <c r="D55" s="643"/>
      <c r="E55" s="643" t="s">
        <v>431</v>
      </c>
      <c r="F55" s="638">
        <v>479</v>
      </c>
      <c r="G55" s="736" t="s">
        <v>1120</v>
      </c>
      <c r="H55" s="963">
        <v>901.23095703125</v>
      </c>
      <c r="I55" s="206"/>
      <c r="J55" s="954">
        <v>135.41999999999999</v>
      </c>
      <c r="K55" s="950">
        <v>129.44999999999999</v>
      </c>
      <c r="L55" s="951" t="s">
        <v>1045</v>
      </c>
      <c r="M55" s="951" t="s">
        <v>1121</v>
      </c>
      <c r="N55" s="950">
        <v>127.91</v>
      </c>
      <c r="O55" s="950" t="s">
        <v>1122</v>
      </c>
      <c r="P55" s="950" t="s">
        <v>1045</v>
      </c>
      <c r="Q55" s="953" t="s">
        <v>1123</v>
      </c>
    </row>
    <row r="56" spans="2:17" ht="15" customHeight="1">
      <c r="B56" s="652"/>
      <c r="C56" s="970"/>
      <c r="D56" s="636"/>
      <c r="E56" s="636"/>
      <c r="F56" s="638"/>
      <c r="G56" s="736"/>
      <c r="H56" s="163"/>
      <c r="I56" s="206"/>
      <c r="J56" s="164"/>
      <c r="K56" s="647"/>
      <c r="L56" s="647"/>
      <c r="M56" s="166"/>
      <c r="N56" s="164"/>
      <c r="O56" s="647"/>
      <c r="P56" s="647"/>
      <c r="Q56" s="166"/>
    </row>
    <row r="57" spans="2:17" ht="15" customHeight="1" thickBot="1">
      <c r="B57" s="125" t="s">
        <v>304</v>
      </c>
      <c r="C57" s="667"/>
      <c r="D57" s="170"/>
      <c r="E57" s="170"/>
      <c r="F57" s="128"/>
      <c r="G57" s="668"/>
      <c r="H57" s="171"/>
      <c r="I57" s="206"/>
      <c r="J57" s="216"/>
      <c r="K57" s="217"/>
      <c r="L57" s="217"/>
      <c r="M57" s="218"/>
      <c r="N57" s="216"/>
      <c r="O57" s="217"/>
      <c r="P57" s="217"/>
      <c r="Q57" s="218"/>
    </row>
    <row r="60" spans="2:17" ht="24.75" customHeight="1" thickBot="1">
      <c r="B60" s="151" t="s">
        <v>1124</v>
      </c>
    </row>
    <row r="61" spans="2:17" ht="24.75" customHeight="1" thickBot="1">
      <c r="B61" s="265" t="s">
        <v>1</v>
      </c>
      <c r="C61" s="266" t="s">
        <v>81</v>
      </c>
      <c r="D61" s="267" t="s">
        <v>82</v>
      </c>
      <c r="E61" s="268" t="s">
        <v>83</v>
      </c>
      <c r="F61" s="268" t="s">
        <v>5</v>
      </c>
      <c r="G61" s="269" t="s">
        <v>6</v>
      </c>
      <c r="H61" s="270" t="s">
        <v>84</v>
      </c>
      <c r="J61" s="203" t="s">
        <v>1034</v>
      </c>
      <c r="K61" s="152" t="s">
        <v>1035</v>
      </c>
      <c r="L61" s="152" t="s">
        <v>1036</v>
      </c>
      <c r="M61" s="153" t="s">
        <v>1037</v>
      </c>
      <c r="N61" s="203" t="s">
        <v>1038</v>
      </c>
      <c r="O61" s="152" t="s">
        <v>1039</v>
      </c>
      <c r="P61" s="152" t="s">
        <v>1040</v>
      </c>
      <c r="Q61" s="153" t="s">
        <v>1041</v>
      </c>
    </row>
    <row r="62" spans="2:17" ht="15" customHeight="1">
      <c r="B62" s="631" t="s">
        <v>230</v>
      </c>
      <c r="C62" s="977" t="s">
        <v>1098</v>
      </c>
      <c r="D62" s="931"/>
      <c r="E62" s="643" t="s">
        <v>353</v>
      </c>
      <c r="F62" s="638">
        <v>175</v>
      </c>
      <c r="G62" s="736" t="s">
        <v>1082</v>
      </c>
      <c r="H62" s="961">
        <v>73.860000610351562</v>
      </c>
      <c r="I62" s="206"/>
      <c r="J62" s="978"/>
      <c r="K62" s="979"/>
      <c r="L62" s="980"/>
      <c r="M62" s="980"/>
      <c r="N62" s="981"/>
      <c r="O62" s="979"/>
      <c r="P62" s="981"/>
      <c r="Q62" s="982"/>
    </row>
    <row r="63" spans="2:17" ht="15" customHeight="1">
      <c r="B63" s="661" t="s">
        <v>234</v>
      </c>
      <c r="C63" s="977" t="s">
        <v>1094</v>
      </c>
      <c r="D63" s="636"/>
      <c r="E63" s="643" t="s">
        <v>353</v>
      </c>
      <c r="F63" s="638">
        <v>175</v>
      </c>
      <c r="G63" s="736" t="s">
        <v>1082</v>
      </c>
      <c r="H63" s="963">
        <v>79.35400390625</v>
      </c>
      <c r="I63" s="206"/>
      <c r="J63" s="983"/>
      <c r="K63" s="984"/>
      <c r="L63" s="984"/>
      <c r="M63" s="985"/>
      <c r="N63" s="986"/>
      <c r="O63" s="984"/>
      <c r="P63" s="986"/>
      <c r="Q63" s="987"/>
    </row>
    <row r="64" spans="2:17" ht="15" customHeight="1">
      <c r="B64" s="661" t="s">
        <v>236</v>
      </c>
      <c r="C64" s="977" t="s">
        <v>1091</v>
      </c>
      <c r="D64" s="643"/>
      <c r="E64" s="636" t="s">
        <v>353</v>
      </c>
      <c r="F64" s="638">
        <v>546</v>
      </c>
      <c r="G64" s="736" t="s">
        <v>856</v>
      </c>
      <c r="H64" s="963">
        <v>80.534500122070312</v>
      </c>
      <c r="I64" s="206"/>
      <c r="J64" s="988"/>
      <c r="K64" s="985"/>
      <c r="L64" s="989"/>
      <c r="M64" s="986"/>
      <c r="N64" s="985"/>
      <c r="O64" s="984"/>
      <c r="P64" s="984"/>
      <c r="Q64" s="987"/>
    </row>
    <row r="65" spans="2:17" ht="15" customHeight="1">
      <c r="B65" s="652"/>
      <c r="C65" s="970"/>
      <c r="D65" s="636"/>
      <c r="E65" s="636"/>
      <c r="F65" s="638"/>
      <c r="G65" s="736"/>
      <c r="H65" s="163"/>
      <c r="I65" s="206"/>
      <c r="J65" s="164"/>
      <c r="K65" s="647"/>
      <c r="L65" s="647"/>
      <c r="M65" s="166"/>
      <c r="N65" s="164"/>
      <c r="O65" s="647"/>
      <c r="P65" s="647"/>
      <c r="Q65" s="166"/>
    </row>
    <row r="66" spans="2:17" ht="15" customHeight="1" thickBot="1">
      <c r="B66" s="125" t="s">
        <v>304</v>
      </c>
      <c r="C66" s="667"/>
      <c r="D66" s="170"/>
      <c r="E66" s="170"/>
      <c r="F66" s="128"/>
      <c r="G66" s="668"/>
      <c r="H66" s="171"/>
      <c r="I66" s="206"/>
      <c r="J66" s="216"/>
      <c r="K66" s="217"/>
      <c r="L66" s="217"/>
      <c r="M66" s="218"/>
      <c r="N66" s="216"/>
      <c r="O66" s="217"/>
      <c r="P66" s="217"/>
      <c r="Q66" s="2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3BBC-E86B-F044-918E-FE99D7BC4FE3}">
  <dimension ref="B2:P48"/>
  <sheetViews>
    <sheetView workbookViewId="0">
      <selection activeCell="G16" sqref="G16"/>
    </sheetView>
  </sheetViews>
  <sheetFormatPr baseColWidth="10" defaultRowHeight="16"/>
  <cols>
    <col min="1" max="1" width="1.125" style="107" customWidth="1"/>
    <col min="2" max="2" width="10.625" style="107"/>
    <col min="3" max="3" width="16.875" style="107" customWidth="1"/>
    <col min="4" max="4" width="10.625" style="107"/>
    <col min="5" max="5" width="31" style="107" customWidth="1"/>
    <col min="6" max="6" width="10.625" style="107"/>
    <col min="7" max="7" width="60.875" style="107" customWidth="1"/>
    <col min="8" max="8" width="10.125" style="107" customWidth="1"/>
    <col min="9" max="9" width="1.625" style="107" customWidth="1"/>
    <col min="10" max="16" width="7.25" style="107" customWidth="1"/>
    <col min="17" max="16384" width="10.625" style="107"/>
  </cols>
  <sheetData>
    <row r="2" spans="2:16" ht="23">
      <c r="C2" s="108"/>
      <c r="D2" s="108"/>
      <c r="E2" s="108"/>
      <c r="F2" s="111" t="s">
        <v>805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2:16" ht="23">
      <c r="C3" s="108"/>
      <c r="D3" s="108"/>
      <c r="F3" s="111" t="s">
        <v>806</v>
      </c>
      <c r="G3" s="108"/>
      <c r="H3" s="108"/>
      <c r="I3" s="108"/>
      <c r="J3" s="108"/>
      <c r="K3" s="108"/>
      <c r="L3" s="108"/>
      <c r="M3" s="108"/>
      <c r="N3" s="108"/>
      <c r="O3" s="108"/>
    </row>
    <row r="4" spans="2:16" ht="20">
      <c r="B4" s="148"/>
      <c r="C4" s="149"/>
      <c r="E4" s="150"/>
    </row>
    <row r="5" spans="2:16" ht="19" thickBot="1">
      <c r="B5" s="730" t="s">
        <v>807</v>
      </c>
    </row>
    <row r="6" spans="2:16" ht="17" thickBot="1">
      <c r="B6" s="265" t="s">
        <v>1</v>
      </c>
      <c r="C6" s="266" t="s">
        <v>81</v>
      </c>
      <c r="D6" s="267" t="s">
        <v>808</v>
      </c>
      <c r="E6" s="268" t="s">
        <v>83</v>
      </c>
      <c r="F6" s="268" t="s">
        <v>5</v>
      </c>
      <c r="G6" s="269" t="s">
        <v>6</v>
      </c>
      <c r="H6" s="270" t="s">
        <v>69</v>
      </c>
      <c r="J6" s="203" t="s">
        <v>809</v>
      </c>
      <c r="K6" s="152" t="s">
        <v>810</v>
      </c>
      <c r="L6" s="152" t="s">
        <v>9</v>
      </c>
      <c r="M6" s="152" t="s">
        <v>811</v>
      </c>
      <c r="N6" s="152" t="s">
        <v>361</v>
      </c>
      <c r="O6" s="152" t="s">
        <v>362</v>
      </c>
      <c r="P6" s="153" t="s">
        <v>812</v>
      </c>
    </row>
    <row r="7" spans="2:16">
      <c r="B7" s="631" t="s">
        <v>230</v>
      </c>
      <c r="C7" s="731" t="s">
        <v>813</v>
      </c>
      <c r="D7" s="155"/>
      <c r="E7" s="155" t="s">
        <v>259</v>
      </c>
      <c r="F7" s="156">
        <v>987</v>
      </c>
      <c r="G7" s="732" t="s">
        <v>814</v>
      </c>
      <c r="H7" s="733">
        <v>6000</v>
      </c>
      <c r="I7" s="206"/>
      <c r="J7" s="158">
        <v>1000</v>
      </c>
      <c r="K7" s="159">
        <v>1000</v>
      </c>
      <c r="L7" s="159">
        <v>1000</v>
      </c>
      <c r="M7" s="159">
        <v>1000</v>
      </c>
      <c r="N7" s="159">
        <v>1000</v>
      </c>
      <c r="O7" s="734" t="s">
        <v>815</v>
      </c>
      <c r="P7" s="160">
        <v>1000</v>
      </c>
    </row>
    <row r="8" spans="2:16">
      <c r="B8" s="661" t="s">
        <v>234</v>
      </c>
      <c r="C8" s="735" t="s">
        <v>816</v>
      </c>
      <c r="D8" s="636"/>
      <c r="E8" s="636" t="s">
        <v>817</v>
      </c>
      <c r="F8" s="638" t="s">
        <v>818</v>
      </c>
      <c r="G8" s="736" t="s">
        <v>819</v>
      </c>
      <c r="H8" s="737">
        <v>5938.47</v>
      </c>
      <c r="I8" s="206"/>
      <c r="J8" s="164">
        <v>1000</v>
      </c>
      <c r="K8" s="647">
        <v>987.44</v>
      </c>
      <c r="L8" s="647">
        <v>984.01</v>
      </c>
      <c r="M8" s="647">
        <v>994.83</v>
      </c>
      <c r="N8" s="647">
        <v>972.2</v>
      </c>
      <c r="O8" s="647">
        <v>1000</v>
      </c>
      <c r="P8" s="738" t="s">
        <v>820</v>
      </c>
    </row>
    <row r="9" spans="2:16">
      <c r="B9" s="661" t="s">
        <v>236</v>
      </c>
      <c r="C9" s="735" t="s">
        <v>821</v>
      </c>
      <c r="D9" s="643" t="s">
        <v>23</v>
      </c>
      <c r="E9" s="643" t="s">
        <v>259</v>
      </c>
      <c r="F9" s="638">
        <v>987</v>
      </c>
      <c r="G9" s="736" t="s">
        <v>814</v>
      </c>
      <c r="H9" s="737">
        <v>5930.21</v>
      </c>
      <c r="I9" s="206"/>
      <c r="J9" s="164">
        <v>991.2</v>
      </c>
      <c r="K9" s="647">
        <v>1000</v>
      </c>
      <c r="L9" s="647">
        <v>991.24</v>
      </c>
      <c r="M9" s="647">
        <v>1000</v>
      </c>
      <c r="N9" s="647">
        <v>963.93</v>
      </c>
      <c r="O9" s="647">
        <v>983.84</v>
      </c>
      <c r="P9" s="738" t="s">
        <v>822</v>
      </c>
    </row>
    <row r="10" spans="2:16">
      <c r="B10" s="652" t="s">
        <v>240</v>
      </c>
      <c r="C10" s="735" t="s">
        <v>823</v>
      </c>
      <c r="D10" s="643"/>
      <c r="E10" s="643" t="s">
        <v>259</v>
      </c>
      <c r="F10" s="638">
        <v>987</v>
      </c>
      <c r="G10" s="736" t="s">
        <v>814</v>
      </c>
      <c r="H10" s="737">
        <v>5885.28</v>
      </c>
      <c r="I10" s="206"/>
      <c r="J10" s="164">
        <v>971.45</v>
      </c>
      <c r="K10" s="647">
        <v>1000</v>
      </c>
      <c r="L10" s="647">
        <v>1000</v>
      </c>
      <c r="M10" s="647">
        <v>1000</v>
      </c>
      <c r="N10" s="739" t="s">
        <v>824</v>
      </c>
      <c r="O10" s="647">
        <v>913.82</v>
      </c>
      <c r="P10" s="166">
        <v>1000</v>
      </c>
    </row>
    <row r="11" spans="2:16">
      <c r="B11" s="652" t="s">
        <v>242</v>
      </c>
      <c r="C11" s="735" t="s">
        <v>825</v>
      </c>
      <c r="D11" s="643"/>
      <c r="E11" s="643" t="s">
        <v>769</v>
      </c>
      <c r="F11" s="638">
        <v>666</v>
      </c>
      <c r="G11" s="736" t="s">
        <v>826</v>
      </c>
      <c r="H11" s="737">
        <v>5874.98</v>
      </c>
      <c r="I11" s="206"/>
      <c r="J11" s="164">
        <v>986.81</v>
      </c>
      <c r="K11" s="647">
        <v>992.27</v>
      </c>
      <c r="L11" s="647">
        <v>977.27</v>
      </c>
      <c r="M11" s="647">
        <v>1000</v>
      </c>
      <c r="N11" s="739" t="s">
        <v>827</v>
      </c>
      <c r="O11" s="647">
        <v>1000</v>
      </c>
      <c r="P11" s="166">
        <v>918.63</v>
      </c>
    </row>
    <row r="12" spans="2:16">
      <c r="B12" s="652" t="s">
        <v>244</v>
      </c>
      <c r="C12" s="735" t="s">
        <v>828</v>
      </c>
      <c r="D12" s="643"/>
      <c r="E12" s="643" t="s">
        <v>36</v>
      </c>
      <c r="F12" s="638">
        <v>882</v>
      </c>
      <c r="G12" s="736" t="s">
        <v>355</v>
      </c>
      <c r="H12" s="737">
        <v>5863.43</v>
      </c>
      <c r="I12" s="206"/>
      <c r="J12" s="164">
        <v>966.58</v>
      </c>
      <c r="K12" s="647">
        <v>938.31</v>
      </c>
      <c r="L12" s="647">
        <v>970.11</v>
      </c>
      <c r="M12" s="647">
        <v>997.45</v>
      </c>
      <c r="N12" s="647">
        <v>990.98</v>
      </c>
      <c r="O12" s="647">
        <v>1000</v>
      </c>
      <c r="P12" s="738" t="s">
        <v>829</v>
      </c>
    </row>
    <row r="13" spans="2:16">
      <c r="B13" s="652" t="s">
        <v>246</v>
      </c>
      <c r="C13" s="735" t="s">
        <v>830</v>
      </c>
      <c r="D13" s="643"/>
      <c r="E13" s="643" t="s">
        <v>36</v>
      </c>
      <c r="F13" s="638">
        <v>882</v>
      </c>
      <c r="G13" s="736" t="s">
        <v>355</v>
      </c>
      <c r="H13" s="737">
        <v>5669.11</v>
      </c>
      <c r="I13" s="206"/>
      <c r="J13" s="164">
        <v>998.27</v>
      </c>
      <c r="K13" s="647">
        <v>1000</v>
      </c>
      <c r="L13" s="647">
        <v>945.29</v>
      </c>
      <c r="M13" s="647">
        <v>986.1</v>
      </c>
      <c r="N13" s="647">
        <v>750.23</v>
      </c>
      <c r="O13" s="647">
        <v>989.23</v>
      </c>
      <c r="P13" s="738" t="s">
        <v>831</v>
      </c>
    </row>
    <row r="14" spans="2:16">
      <c r="B14" s="652" t="s">
        <v>248</v>
      </c>
      <c r="C14" s="735" t="s">
        <v>832</v>
      </c>
      <c r="D14" s="643"/>
      <c r="E14" s="643" t="s">
        <v>769</v>
      </c>
      <c r="F14" s="638">
        <v>666</v>
      </c>
      <c r="G14" s="736" t="s">
        <v>826</v>
      </c>
      <c r="H14" s="737">
        <v>5659.98</v>
      </c>
      <c r="I14" s="206"/>
      <c r="J14" s="164">
        <v>907.81</v>
      </c>
      <c r="K14" s="647">
        <v>964.81</v>
      </c>
      <c r="L14" s="647">
        <v>845.25</v>
      </c>
      <c r="M14" s="647">
        <v>984.68</v>
      </c>
      <c r="N14" s="647">
        <v>957.43</v>
      </c>
      <c r="O14" s="739" t="s">
        <v>833</v>
      </c>
      <c r="P14" s="166">
        <v>1000</v>
      </c>
    </row>
    <row r="15" spans="2:16">
      <c r="B15" s="652" t="s">
        <v>253</v>
      </c>
      <c r="C15" s="735" t="s">
        <v>834</v>
      </c>
      <c r="D15" s="643" t="s">
        <v>23</v>
      </c>
      <c r="E15" s="643" t="s">
        <v>15</v>
      </c>
      <c r="F15" s="638">
        <v>837</v>
      </c>
      <c r="G15" s="736" t="s">
        <v>303</v>
      </c>
      <c r="H15" s="737">
        <v>5572.03</v>
      </c>
      <c r="I15" s="206"/>
      <c r="J15" s="164">
        <v>963.94</v>
      </c>
      <c r="K15" s="647">
        <v>947.64</v>
      </c>
      <c r="L15" s="647">
        <v>941.08</v>
      </c>
      <c r="M15" s="647">
        <v>894.06</v>
      </c>
      <c r="N15" s="647">
        <v>861.86</v>
      </c>
      <c r="O15" s="739" t="s">
        <v>835</v>
      </c>
      <c r="P15" s="166">
        <v>963.46</v>
      </c>
    </row>
    <row r="16" spans="2:16">
      <c r="B16" s="652" t="s">
        <v>255</v>
      </c>
      <c r="C16" s="735" t="s">
        <v>836</v>
      </c>
      <c r="D16" s="643"/>
      <c r="E16" s="643" t="s">
        <v>57</v>
      </c>
      <c r="F16" s="638">
        <v>979</v>
      </c>
      <c r="G16" s="736" t="s">
        <v>435</v>
      </c>
      <c r="H16" s="737">
        <v>5479.76</v>
      </c>
      <c r="I16" s="206"/>
      <c r="J16" s="164">
        <v>1000</v>
      </c>
      <c r="K16" s="647">
        <v>998.26</v>
      </c>
      <c r="L16" s="647">
        <v>799.66</v>
      </c>
      <c r="M16" s="647">
        <v>982.11</v>
      </c>
      <c r="N16" s="647">
        <v>993.13</v>
      </c>
      <c r="O16" s="647">
        <v>706.6</v>
      </c>
      <c r="P16" s="738" t="s">
        <v>837</v>
      </c>
    </row>
    <row r="17" spans="2:16">
      <c r="B17" s="652" t="s">
        <v>257</v>
      </c>
      <c r="C17" s="735" t="s">
        <v>838</v>
      </c>
      <c r="D17" s="643" t="s">
        <v>23</v>
      </c>
      <c r="E17" s="643" t="s">
        <v>36</v>
      </c>
      <c r="F17" s="638">
        <v>882</v>
      </c>
      <c r="G17" s="736" t="s">
        <v>355</v>
      </c>
      <c r="H17" s="737">
        <v>5464.93</v>
      </c>
      <c r="I17" s="206"/>
      <c r="J17" s="164">
        <v>999.12</v>
      </c>
      <c r="K17" s="647">
        <v>990.26</v>
      </c>
      <c r="L17" s="647">
        <v>679.43</v>
      </c>
      <c r="M17" s="647">
        <v>1000</v>
      </c>
      <c r="N17" s="647">
        <v>803.26</v>
      </c>
      <c r="O17" s="647">
        <v>992.85</v>
      </c>
      <c r="P17" s="738" t="s">
        <v>839</v>
      </c>
    </row>
    <row r="18" spans="2:16">
      <c r="B18" s="652" t="s">
        <v>262</v>
      </c>
      <c r="C18" s="735" t="s">
        <v>840</v>
      </c>
      <c r="D18" s="643"/>
      <c r="E18" s="643" t="s">
        <v>259</v>
      </c>
      <c r="F18" s="638">
        <v>987</v>
      </c>
      <c r="G18" s="736" t="s">
        <v>814</v>
      </c>
      <c r="H18" s="737">
        <v>5332.04</v>
      </c>
      <c r="I18" s="206"/>
      <c r="J18" s="164">
        <v>992.96</v>
      </c>
      <c r="K18" s="647">
        <v>959.8</v>
      </c>
      <c r="L18" s="647">
        <v>946.17</v>
      </c>
      <c r="M18" s="647">
        <v>993.19</v>
      </c>
      <c r="N18" s="647">
        <v>861.43</v>
      </c>
      <c r="O18" s="739" t="s">
        <v>841</v>
      </c>
      <c r="P18" s="166">
        <v>578.48</v>
      </c>
    </row>
    <row r="19" spans="2:16">
      <c r="B19" s="652" t="s">
        <v>266</v>
      </c>
      <c r="C19" s="735" t="s">
        <v>842</v>
      </c>
      <c r="D19" s="643"/>
      <c r="E19" s="643" t="s">
        <v>15</v>
      </c>
      <c r="F19" s="638">
        <v>837</v>
      </c>
      <c r="G19" s="736" t="s">
        <v>303</v>
      </c>
      <c r="H19" s="737">
        <v>4940.6099999999997</v>
      </c>
      <c r="I19" s="206"/>
      <c r="J19" s="164">
        <v>714.66</v>
      </c>
      <c r="K19" s="647">
        <v>919.31</v>
      </c>
      <c r="L19" s="647">
        <v>976.34</v>
      </c>
      <c r="M19" s="647">
        <v>965.55</v>
      </c>
      <c r="N19" s="739" t="s">
        <v>841</v>
      </c>
      <c r="O19" s="647">
        <v>974.98</v>
      </c>
      <c r="P19" s="166">
        <v>389.77</v>
      </c>
    </row>
    <row r="20" spans="2:16">
      <c r="B20" s="652" t="s">
        <v>270</v>
      </c>
      <c r="C20" s="735" t="s">
        <v>843</v>
      </c>
      <c r="D20" s="643"/>
      <c r="E20" s="643" t="s">
        <v>769</v>
      </c>
      <c r="F20" s="638">
        <v>666</v>
      </c>
      <c r="G20" s="736" t="s">
        <v>826</v>
      </c>
      <c r="H20" s="737">
        <v>3300.72</v>
      </c>
      <c r="I20" s="206"/>
      <c r="J20" s="164">
        <v>567.16</v>
      </c>
      <c r="K20" s="647">
        <v>834.42</v>
      </c>
      <c r="L20" s="647">
        <v>1000</v>
      </c>
      <c r="M20" s="647">
        <v>999.14</v>
      </c>
      <c r="N20" s="739" t="s">
        <v>841</v>
      </c>
      <c r="O20" s="647">
        <v>0</v>
      </c>
      <c r="P20" s="166">
        <v>0</v>
      </c>
    </row>
    <row r="21" spans="2:16" ht="15" customHeight="1" thickBot="1">
      <c r="B21" s="125"/>
      <c r="C21" s="667"/>
      <c r="D21" s="170"/>
      <c r="E21" s="170"/>
      <c r="F21" s="128"/>
      <c r="G21" s="668"/>
      <c r="H21" s="171"/>
      <c r="I21" s="206"/>
      <c r="J21" s="216"/>
      <c r="K21" s="217"/>
      <c r="L21" s="217"/>
      <c r="M21" s="217"/>
      <c r="N21" s="217"/>
      <c r="O21" s="217"/>
      <c r="P21" s="218"/>
    </row>
    <row r="23" spans="2:16">
      <c r="B23" s="219"/>
      <c r="C23" s="1016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</row>
    <row r="24" spans="2:16">
      <c r="B24" s="220"/>
      <c r="C24" s="221"/>
    </row>
    <row r="25" spans="2:16">
      <c r="B25" s="220"/>
      <c r="C25" s="221"/>
    </row>
    <row r="26" spans="2:16" ht="19" thickBot="1">
      <c r="B26" s="730" t="s">
        <v>844</v>
      </c>
    </row>
    <row r="27" spans="2:16" ht="17" thickBot="1">
      <c r="B27" s="265" t="s">
        <v>1</v>
      </c>
      <c r="C27" s="266" t="s">
        <v>81</v>
      </c>
      <c r="D27" s="267" t="s">
        <v>3</v>
      </c>
      <c r="E27" s="268" t="s">
        <v>83</v>
      </c>
      <c r="F27" s="268" t="s">
        <v>5</v>
      </c>
      <c r="G27" s="269" t="s">
        <v>6</v>
      </c>
      <c r="H27" s="270" t="s">
        <v>69</v>
      </c>
      <c r="J27" s="203" t="s">
        <v>809</v>
      </c>
      <c r="K27" s="152" t="s">
        <v>810</v>
      </c>
      <c r="L27" s="152" t="s">
        <v>9</v>
      </c>
      <c r="M27" s="152" t="s">
        <v>811</v>
      </c>
      <c r="N27" s="152" t="s">
        <v>361</v>
      </c>
      <c r="O27" s="152" t="s">
        <v>362</v>
      </c>
      <c r="P27" s="153" t="s">
        <v>812</v>
      </c>
    </row>
    <row r="28" spans="2:16">
      <c r="B28" s="631" t="s">
        <v>230</v>
      </c>
      <c r="C28" s="740" t="s">
        <v>845</v>
      </c>
      <c r="D28" s="155"/>
      <c r="E28" s="155" t="s">
        <v>57</v>
      </c>
      <c r="F28" s="156">
        <v>979</v>
      </c>
      <c r="G28" s="732" t="s">
        <v>435</v>
      </c>
      <c r="H28" s="733">
        <v>5848.65</v>
      </c>
      <c r="I28" s="206"/>
      <c r="J28" s="158">
        <v>961.34</v>
      </c>
      <c r="K28" s="741">
        <v>993.78</v>
      </c>
      <c r="L28" s="741">
        <v>952.9</v>
      </c>
      <c r="M28" s="741">
        <v>944.21</v>
      </c>
      <c r="N28" s="159">
        <v>1000</v>
      </c>
      <c r="O28" s="159">
        <v>996.43</v>
      </c>
      <c r="P28" s="742" t="s">
        <v>846</v>
      </c>
    </row>
    <row r="29" spans="2:16">
      <c r="B29" s="661" t="s">
        <v>234</v>
      </c>
      <c r="C29" s="735" t="s">
        <v>847</v>
      </c>
      <c r="D29" s="636"/>
      <c r="E29" s="636" t="s">
        <v>15</v>
      </c>
      <c r="F29" s="638">
        <v>108</v>
      </c>
      <c r="G29" s="736" t="s">
        <v>55</v>
      </c>
      <c r="H29" s="737">
        <v>5825.87</v>
      </c>
      <c r="I29" s="206"/>
      <c r="J29" s="164">
        <v>878.73</v>
      </c>
      <c r="K29" s="709">
        <v>993.05</v>
      </c>
      <c r="L29" s="743" t="s">
        <v>848</v>
      </c>
      <c r="M29" s="709">
        <v>964.81</v>
      </c>
      <c r="N29" s="647">
        <v>1000</v>
      </c>
      <c r="O29" s="647">
        <v>989.28</v>
      </c>
      <c r="P29" s="166">
        <v>1000</v>
      </c>
    </row>
    <row r="30" spans="2:16">
      <c r="B30" s="661" t="s">
        <v>236</v>
      </c>
      <c r="C30" s="735" t="s">
        <v>849</v>
      </c>
      <c r="D30" s="643"/>
      <c r="E30" s="643" t="s">
        <v>250</v>
      </c>
      <c r="F30" s="638" t="s">
        <v>850</v>
      </c>
      <c r="G30" s="736" t="s">
        <v>252</v>
      </c>
      <c r="H30" s="737">
        <v>5709.53</v>
      </c>
      <c r="I30" s="206"/>
      <c r="J30" s="164">
        <v>949.83</v>
      </c>
      <c r="K30" s="709">
        <v>885.55</v>
      </c>
      <c r="L30" s="709">
        <v>1000</v>
      </c>
      <c r="M30" s="709">
        <v>997.39</v>
      </c>
      <c r="N30" s="647">
        <v>876.76</v>
      </c>
      <c r="O30" s="647">
        <v>1000</v>
      </c>
      <c r="P30" s="738" t="s">
        <v>851</v>
      </c>
    </row>
    <row r="31" spans="2:16">
      <c r="B31" s="652" t="s">
        <v>240</v>
      </c>
      <c r="C31" s="735" t="s">
        <v>852</v>
      </c>
      <c r="D31" s="643"/>
      <c r="E31" s="643" t="s">
        <v>36</v>
      </c>
      <c r="F31" s="638">
        <v>882</v>
      </c>
      <c r="G31" s="736" t="s">
        <v>355</v>
      </c>
      <c r="H31" s="737">
        <v>5664.46</v>
      </c>
      <c r="I31" s="206"/>
      <c r="J31" s="164">
        <v>855.14</v>
      </c>
      <c r="K31" s="709">
        <v>918.33</v>
      </c>
      <c r="L31" s="709">
        <v>962.31</v>
      </c>
      <c r="M31" s="709">
        <v>958.3</v>
      </c>
      <c r="N31" s="647">
        <v>1000</v>
      </c>
      <c r="O31" s="647">
        <v>970.38</v>
      </c>
      <c r="P31" s="738" t="s">
        <v>853</v>
      </c>
    </row>
    <row r="32" spans="2:16">
      <c r="B32" s="652" t="s">
        <v>242</v>
      </c>
      <c r="C32" s="735" t="s">
        <v>854</v>
      </c>
      <c r="D32" s="643"/>
      <c r="E32" s="643" t="s">
        <v>36</v>
      </c>
      <c r="F32" s="638" t="s">
        <v>855</v>
      </c>
      <c r="G32" s="736" t="s">
        <v>856</v>
      </c>
      <c r="H32" s="737">
        <v>5628.94</v>
      </c>
      <c r="I32" s="206"/>
      <c r="J32" s="164">
        <v>958.74</v>
      </c>
      <c r="K32" s="709">
        <v>910.22</v>
      </c>
      <c r="L32" s="709">
        <v>922.62</v>
      </c>
      <c r="M32" s="709">
        <v>968.72</v>
      </c>
      <c r="N32" s="739" t="s">
        <v>857</v>
      </c>
      <c r="O32" s="647">
        <v>868.63</v>
      </c>
      <c r="P32" s="166">
        <v>1000</v>
      </c>
    </row>
    <row r="33" spans="2:16">
      <c r="B33" s="652" t="s">
        <v>244</v>
      </c>
      <c r="C33" s="735" t="s">
        <v>858</v>
      </c>
      <c r="D33" s="643"/>
      <c r="E33" s="643" t="s">
        <v>36</v>
      </c>
      <c r="F33" s="638" t="s">
        <v>859</v>
      </c>
      <c r="G33" s="736" t="s">
        <v>355</v>
      </c>
      <c r="H33" s="737">
        <v>5572.32</v>
      </c>
      <c r="I33" s="206"/>
      <c r="J33" s="164">
        <v>952.42</v>
      </c>
      <c r="K33" s="709">
        <v>973.07</v>
      </c>
      <c r="L33" s="709">
        <v>753.2</v>
      </c>
      <c r="M33" s="709">
        <v>968.72</v>
      </c>
      <c r="N33" s="739" t="s">
        <v>860</v>
      </c>
      <c r="O33" s="647">
        <v>975.66</v>
      </c>
      <c r="P33" s="166">
        <v>949.24</v>
      </c>
    </row>
    <row r="34" spans="2:16">
      <c r="B34" s="652" t="s">
        <v>246</v>
      </c>
      <c r="C34" s="735" t="s">
        <v>861</v>
      </c>
      <c r="D34" s="643"/>
      <c r="E34" s="643" t="s">
        <v>36</v>
      </c>
      <c r="F34" s="638">
        <v>102</v>
      </c>
      <c r="G34" s="736" t="s">
        <v>272</v>
      </c>
      <c r="H34" s="737">
        <v>5513.06</v>
      </c>
      <c r="I34" s="206"/>
      <c r="J34" s="164">
        <v>816.34</v>
      </c>
      <c r="K34" s="709">
        <v>908.44</v>
      </c>
      <c r="L34" s="709">
        <v>913.41</v>
      </c>
      <c r="M34" s="709">
        <v>931.91</v>
      </c>
      <c r="N34" s="647">
        <v>968.44</v>
      </c>
      <c r="O34" s="739" t="s">
        <v>841</v>
      </c>
      <c r="P34" s="166">
        <v>974.51</v>
      </c>
    </row>
    <row r="35" spans="2:16">
      <c r="B35" s="652" t="s">
        <v>248</v>
      </c>
      <c r="C35" s="735" t="s">
        <v>862</v>
      </c>
      <c r="D35" s="643"/>
      <c r="E35" s="643" t="s">
        <v>15</v>
      </c>
      <c r="F35" s="638" t="s">
        <v>863</v>
      </c>
      <c r="G35" s="736" t="s">
        <v>303</v>
      </c>
      <c r="H35" s="737">
        <v>5454.69</v>
      </c>
      <c r="I35" s="206"/>
      <c r="J35" s="164">
        <v>1000</v>
      </c>
      <c r="K35" s="709">
        <v>993.99</v>
      </c>
      <c r="L35" s="709">
        <v>965.52</v>
      </c>
      <c r="M35" s="709">
        <v>804.94</v>
      </c>
      <c r="N35" s="647">
        <v>996.52</v>
      </c>
      <c r="O35" s="647">
        <v>693.71</v>
      </c>
      <c r="P35" s="738" t="s">
        <v>841</v>
      </c>
    </row>
    <row r="36" spans="2:16">
      <c r="B36" s="652" t="s">
        <v>253</v>
      </c>
      <c r="C36" s="735" t="s">
        <v>864</v>
      </c>
      <c r="D36" s="643"/>
      <c r="E36" s="643" t="s">
        <v>24</v>
      </c>
      <c r="F36" s="638">
        <v>497</v>
      </c>
      <c r="G36" s="736" t="s">
        <v>338</v>
      </c>
      <c r="H36" s="737">
        <v>5432.67</v>
      </c>
      <c r="I36" s="206"/>
      <c r="J36" s="164">
        <v>978.54</v>
      </c>
      <c r="K36" s="709">
        <v>912.89</v>
      </c>
      <c r="L36" s="709">
        <v>916.74</v>
      </c>
      <c r="M36" s="709">
        <v>967.85</v>
      </c>
      <c r="N36" s="647">
        <v>934.69</v>
      </c>
      <c r="O36" s="647">
        <v>721.95</v>
      </c>
      <c r="P36" s="738" t="s">
        <v>865</v>
      </c>
    </row>
    <row r="37" spans="2:16">
      <c r="B37" s="652" t="s">
        <v>255</v>
      </c>
      <c r="C37" s="735" t="s">
        <v>866</v>
      </c>
      <c r="D37" s="643"/>
      <c r="E37" s="643" t="s">
        <v>15</v>
      </c>
      <c r="F37" s="638">
        <v>669</v>
      </c>
      <c r="G37" s="736" t="s">
        <v>867</v>
      </c>
      <c r="H37" s="737">
        <v>5192.8999999999996</v>
      </c>
      <c r="I37" s="206"/>
      <c r="J37" s="164">
        <v>586.48</v>
      </c>
      <c r="K37" s="709">
        <v>1000</v>
      </c>
      <c r="L37" s="709">
        <v>1000</v>
      </c>
      <c r="M37" s="709">
        <v>727.43</v>
      </c>
      <c r="N37" s="647">
        <v>964.79</v>
      </c>
      <c r="O37" s="647">
        <v>914.21</v>
      </c>
      <c r="P37" s="738" t="s">
        <v>868</v>
      </c>
    </row>
    <row r="38" spans="2:16">
      <c r="B38" s="652" t="s">
        <v>257</v>
      </c>
      <c r="C38" s="735" t="s">
        <v>869</v>
      </c>
      <c r="D38" s="643"/>
      <c r="E38" s="643" t="s">
        <v>259</v>
      </c>
      <c r="F38" s="638">
        <v>233</v>
      </c>
      <c r="G38" s="736" t="s">
        <v>289</v>
      </c>
      <c r="H38" s="737">
        <v>5183.12</v>
      </c>
      <c r="I38" s="206"/>
      <c r="J38" s="744" t="s">
        <v>870</v>
      </c>
      <c r="K38" s="709">
        <v>900.34</v>
      </c>
      <c r="L38" s="709">
        <v>865.95</v>
      </c>
      <c r="M38" s="709">
        <v>920.76</v>
      </c>
      <c r="N38" s="647">
        <v>937.79</v>
      </c>
      <c r="O38" s="647">
        <v>1000</v>
      </c>
      <c r="P38" s="166">
        <v>558.29</v>
      </c>
    </row>
    <row r="39" spans="2:16">
      <c r="B39" s="652" t="s">
        <v>262</v>
      </c>
      <c r="C39" s="735" t="s">
        <v>871</v>
      </c>
      <c r="D39" s="643"/>
      <c r="E39" s="643" t="s">
        <v>36</v>
      </c>
      <c r="F39" s="638">
        <v>882</v>
      </c>
      <c r="G39" s="736" t="s">
        <v>355</v>
      </c>
      <c r="H39" s="737">
        <v>4806.57</v>
      </c>
      <c r="I39" s="206"/>
      <c r="J39" s="164">
        <v>611.01</v>
      </c>
      <c r="K39" s="709">
        <v>922.95</v>
      </c>
      <c r="L39" s="709">
        <v>673.68</v>
      </c>
      <c r="M39" s="709">
        <v>961.37</v>
      </c>
      <c r="N39" s="647">
        <v>1000</v>
      </c>
      <c r="O39" s="739" t="s">
        <v>841</v>
      </c>
      <c r="P39" s="166">
        <v>637.57000000000005</v>
      </c>
    </row>
    <row r="40" spans="2:16">
      <c r="B40" s="652" t="s">
        <v>266</v>
      </c>
      <c r="C40" s="735" t="s">
        <v>872</v>
      </c>
      <c r="D40" s="643"/>
      <c r="E40" s="643" t="s">
        <v>57</v>
      </c>
      <c r="F40" s="638">
        <v>196</v>
      </c>
      <c r="G40" s="736" t="s">
        <v>873</v>
      </c>
      <c r="H40" s="737">
        <v>4768.92</v>
      </c>
      <c r="I40" s="206"/>
      <c r="J40" s="164">
        <v>731.83</v>
      </c>
      <c r="K40" s="709">
        <v>896.14</v>
      </c>
      <c r="L40" s="709">
        <v>789.92</v>
      </c>
      <c r="M40" s="709">
        <v>945.92</v>
      </c>
      <c r="N40" s="647">
        <v>867.37</v>
      </c>
      <c r="O40" s="647">
        <v>837.73</v>
      </c>
      <c r="P40" s="738" t="s">
        <v>874</v>
      </c>
    </row>
    <row r="41" spans="2:16">
      <c r="B41" s="652" t="s">
        <v>270</v>
      </c>
      <c r="C41" s="735" t="s">
        <v>875</v>
      </c>
      <c r="D41" s="643"/>
      <c r="E41" s="643" t="s">
        <v>769</v>
      </c>
      <c r="F41" s="638" t="s">
        <v>876</v>
      </c>
      <c r="G41" s="736" t="s">
        <v>877</v>
      </c>
      <c r="H41" s="737">
        <v>4684.68</v>
      </c>
      <c r="I41" s="206"/>
      <c r="J41" s="164">
        <v>969.24</v>
      </c>
      <c r="K41" s="709">
        <v>821.33</v>
      </c>
      <c r="L41" s="709">
        <v>850.13</v>
      </c>
      <c r="M41" s="743" t="s">
        <v>878</v>
      </c>
      <c r="N41" s="647">
        <v>763.68</v>
      </c>
      <c r="O41" s="647">
        <v>624.78</v>
      </c>
      <c r="P41" s="166">
        <v>655.51</v>
      </c>
    </row>
    <row r="42" spans="2:16">
      <c r="B42" s="652" t="s">
        <v>273</v>
      </c>
      <c r="C42" s="735" t="s">
        <v>879</v>
      </c>
      <c r="D42" s="643"/>
      <c r="E42" s="643" t="s">
        <v>57</v>
      </c>
      <c r="F42" s="638">
        <v>267</v>
      </c>
      <c r="G42" s="736" t="s">
        <v>880</v>
      </c>
      <c r="H42" s="737">
        <v>4672.38</v>
      </c>
      <c r="I42" s="206"/>
      <c r="J42" s="164">
        <v>721.44</v>
      </c>
      <c r="K42" s="709">
        <v>663.96</v>
      </c>
      <c r="L42" s="743" t="s">
        <v>881</v>
      </c>
      <c r="M42" s="709">
        <v>929.63</v>
      </c>
      <c r="N42" s="647">
        <v>788.17</v>
      </c>
      <c r="O42" s="647">
        <v>859.38</v>
      </c>
      <c r="P42" s="166">
        <v>709.8</v>
      </c>
    </row>
    <row r="43" spans="2:16">
      <c r="B43" s="652" t="s">
        <v>277</v>
      </c>
      <c r="C43" s="735" t="s">
        <v>882</v>
      </c>
      <c r="D43" s="643"/>
      <c r="E43" s="643" t="s">
        <v>57</v>
      </c>
      <c r="F43" s="638">
        <v>267</v>
      </c>
      <c r="G43" s="736" t="s">
        <v>880</v>
      </c>
      <c r="H43" s="737">
        <v>4630.17</v>
      </c>
      <c r="I43" s="206"/>
      <c r="J43" s="164">
        <v>1000</v>
      </c>
      <c r="K43" s="743" t="s">
        <v>883</v>
      </c>
      <c r="L43" s="709">
        <v>679.43</v>
      </c>
      <c r="M43" s="709">
        <v>938.67</v>
      </c>
      <c r="N43" s="647">
        <v>695.05</v>
      </c>
      <c r="O43" s="647">
        <v>690.67</v>
      </c>
      <c r="P43" s="166">
        <v>626.35</v>
      </c>
    </row>
    <row r="44" spans="2:16">
      <c r="B44" s="652" t="s">
        <v>279</v>
      </c>
      <c r="C44" s="735" t="s">
        <v>884</v>
      </c>
      <c r="D44" s="643"/>
      <c r="E44" s="643" t="s">
        <v>15</v>
      </c>
      <c r="F44" s="638">
        <v>669</v>
      </c>
      <c r="G44" s="736" t="s">
        <v>867</v>
      </c>
      <c r="H44" s="737">
        <v>4436.6400000000003</v>
      </c>
      <c r="I44" s="206"/>
      <c r="J44" s="164">
        <v>667.91</v>
      </c>
      <c r="K44" s="709">
        <v>936</v>
      </c>
      <c r="L44" s="709">
        <v>771.14</v>
      </c>
      <c r="M44" s="709">
        <v>973.3</v>
      </c>
      <c r="N44" s="647">
        <v>889.18</v>
      </c>
      <c r="O44" s="739" t="s">
        <v>885</v>
      </c>
      <c r="P44" s="166">
        <v>499.12</v>
      </c>
    </row>
    <row r="45" spans="2:16">
      <c r="B45" s="652" t="s">
        <v>281</v>
      </c>
      <c r="C45" s="735" t="s">
        <v>886</v>
      </c>
      <c r="D45" s="643"/>
      <c r="E45" s="643" t="s">
        <v>24</v>
      </c>
      <c r="F45" s="638" t="s">
        <v>887</v>
      </c>
      <c r="G45" s="736" t="s">
        <v>888</v>
      </c>
      <c r="H45" s="737">
        <v>4008.14</v>
      </c>
      <c r="I45" s="206"/>
      <c r="J45" s="164">
        <v>636.19000000000005</v>
      </c>
      <c r="K45" s="709">
        <v>604.69000000000005</v>
      </c>
      <c r="L45" s="709">
        <v>708.15</v>
      </c>
      <c r="M45" s="709">
        <v>662.13</v>
      </c>
      <c r="N45" s="647">
        <v>835.05</v>
      </c>
      <c r="O45" s="739" t="s">
        <v>889</v>
      </c>
      <c r="P45" s="166">
        <v>561.92999999999995</v>
      </c>
    </row>
    <row r="46" spans="2:16">
      <c r="B46" s="652" t="s">
        <v>283</v>
      </c>
      <c r="C46" s="735" t="s">
        <v>890</v>
      </c>
      <c r="D46" s="643"/>
      <c r="E46" s="643" t="s">
        <v>15</v>
      </c>
      <c r="F46" s="638" t="s">
        <v>891</v>
      </c>
      <c r="G46" s="736" t="s">
        <v>55</v>
      </c>
      <c r="H46" s="737">
        <v>3783.45</v>
      </c>
      <c r="I46" s="206"/>
      <c r="J46" s="164">
        <v>794.78</v>
      </c>
      <c r="K46" s="709">
        <v>630.67999999999995</v>
      </c>
      <c r="L46" s="709">
        <v>576.6</v>
      </c>
      <c r="M46" s="709">
        <v>958.8</v>
      </c>
      <c r="N46" s="647">
        <v>822.59</v>
      </c>
      <c r="O46" s="739" t="s">
        <v>841</v>
      </c>
      <c r="P46" s="166">
        <v>0</v>
      </c>
    </row>
    <row r="47" spans="2:16">
      <c r="B47" s="652" t="s">
        <v>286</v>
      </c>
      <c r="C47" s="735" t="s">
        <v>892</v>
      </c>
      <c r="D47" s="643"/>
      <c r="E47" s="643" t="s">
        <v>36</v>
      </c>
      <c r="F47" s="638" t="s">
        <v>893</v>
      </c>
      <c r="G47" s="736" t="s">
        <v>272</v>
      </c>
      <c r="H47" s="737">
        <v>3658.53</v>
      </c>
      <c r="I47" s="206"/>
      <c r="J47" s="164">
        <v>570.9</v>
      </c>
      <c r="K47" s="709">
        <v>964.38</v>
      </c>
      <c r="L47" s="709">
        <v>682.76</v>
      </c>
      <c r="M47" s="709">
        <v>979.56</v>
      </c>
      <c r="N47" s="739" t="s">
        <v>841</v>
      </c>
      <c r="O47" s="647">
        <v>460.94</v>
      </c>
      <c r="P47" s="166">
        <v>0</v>
      </c>
    </row>
    <row r="48" spans="2:16" ht="15" customHeight="1" thickBot="1">
      <c r="B48" s="125"/>
      <c r="C48" s="667"/>
      <c r="D48" s="170"/>
      <c r="E48" s="170"/>
      <c r="F48" s="128"/>
      <c r="G48" s="668"/>
      <c r="H48" s="171"/>
      <c r="I48" s="206"/>
      <c r="J48" s="216"/>
      <c r="K48" s="745"/>
      <c r="L48" s="745"/>
      <c r="M48" s="745"/>
      <c r="N48" s="217"/>
      <c r="O48" s="217"/>
      <c r="P48" s="218"/>
    </row>
  </sheetData>
  <mergeCells count="1">
    <mergeCell ref="C23:P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B101-A226-8344-8598-61C9E2070BF9}">
  <dimension ref="A1:AI48"/>
  <sheetViews>
    <sheetView zoomScale="90" zoomScaleNormal="90" workbookViewId="0">
      <selection activeCell="O10" sqref="O10"/>
    </sheetView>
  </sheetViews>
  <sheetFormatPr baseColWidth="10" defaultColWidth="6.875" defaultRowHeight="16"/>
  <cols>
    <col min="1" max="1" width="8.625" style="107" customWidth="1"/>
    <col min="2" max="2" width="19.375" style="107" bestFit="1" customWidth="1"/>
    <col min="3" max="3" width="4.875" style="108" customWidth="1"/>
    <col min="4" max="4" width="9.375" style="107" customWidth="1"/>
    <col min="5" max="5" width="34" style="107" customWidth="1"/>
    <col min="6" max="6" width="9" style="107" hidden="1" customWidth="1"/>
    <col min="7" max="7" width="8.75" style="107" customWidth="1"/>
    <col min="8" max="11" width="5.25" style="107" bestFit="1" customWidth="1"/>
    <col min="12" max="12" width="5.25" style="494" bestFit="1" customWidth="1"/>
    <col min="13" max="13" width="10.125" style="107" customWidth="1"/>
    <col min="14" max="15" width="5.25" style="107" bestFit="1" customWidth="1"/>
    <col min="16" max="18" width="5.25" style="181" bestFit="1" customWidth="1"/>
    <col min="19" max="19" width="5.25" style="108" bestFit="1" customWidth="1"/>
    <col min="20" max="20" width="6.5" style="107" customWidth="1"/>
    <col min="21" max="21" width="9.5" style="107" bestFit="1" customWidth="1"/>
    <col min="22" max="22" width="5.625" style="107" hidden="1" customWidth="1"/>
    <col min="23" max="23" width="4.125" style="107" hidden="1" customWidth="1"/>
    <col min="24" max="24" width="3.25" style="107" hidden="1" customWidth="1"/>
    <col min="25" max="25" width="7.875" style="107" hidden="1" customWidth="1"/>
    <col min="26" max="26" width="0" style="107" hidden="1" customWidth="1"/>
    <col min="27" max="27" width="4.25" style="107" hidden="1" customWidth="1"/>
    <col min="28" max="28" width="4.625" style="107" hidden="1" customWidth="1"/>
    <col min="29" max="34" width="6.875" style="107"/>
    <col min="35" max="35" width="11.625" style="107" customWidth="1"/>
    <col min="36" max="16384" width="6.875" style="107"/>
  </cols>
  <sheetData>
    <row r="1" spans="1:35" s="746" customFormat="1" ht="51.75" customHeight="1">
      <c r="C1" s="747"/>
      <c r="D1" s="1046" t="s">
        <v>894</v>
      </c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</row>
    <row r="2" spans="1:35" s="746" customFormat="1" ht="31" customHeight="1">
      <c r="C2" s="747"/>
      <c r="D2" s="1047" t="s">
        <v>895</v>
      </c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</row>
    <row r="3" spans="1:35" s="746" customFormat="1" ht="31" customHeight="1" thickBot="1">
      <c r="C3" s="747"/>
      <c r="D3" s="748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</row>
    <row r="4" spans="1:35" ht="47.25" customHeight="1" thickBot="1">
      <c r="A4" s="749" t="s">
        <v>896</v>
      </c>
      <c r="B4" s="750"/>
      <c r="C4" s="747"/>
      <c r="D4" s="746"/>
      <c r="E4" s="746"/>
      <c r="F4" s="751"/>
      <c r="G4" s="1048" t="s">
        <v>897</v>
      </c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50"/>
      <c r="V4" s="751"/>
      <c r="W4" s="751"/>
      <c r="X4" s="751"/>
      <c r="Y4" s="751"/>
      <c r="Z4" s="751"/>
      <c r="AA4" s="751"/>
      <c r="AB4" s="751"/>
      <c r="AC4" s="1051" t="s">
        <v>39</v>
      </c>
      <c r="AD4" s="1049"/>
      <c r="AE4" s="1049"/>
      <c r="AF4" s="1049"/>
      <c r="AG4" s="1049"/>
      <c r="AH4" s="1049"/>
      <c r="AI4" s="1050"/>
    </row>
    <row r="5" spans="1:35" s="759" customFormat="1" ht="24.75" customHeight="1" thickBot="1">
      <c r="A5" s="833" t="s">
        <v>1</v>
      </c>
      <c r="B5" s="752" t="s">
        <v>81</v>
      </c>
      <c r="C5" s="752" t="s">
        <v>808</v>
      </c>
      <c r="D5" s="752" t="s">
        <v>83</v>
      </c>
      <c r="E5" s="752" t="s">
        <v>6</v>
      </c>
      <c r="F5" s="753" t="s">
        <v>898</v>
      </c>
      <c r="G5" s="754" t="s">
        <v>899</v>
      </c>
      <c r="H5" s="754" t="s">
        <v>641</v>
      </c>
      <c r="I5" s="754" t="s">
        <v>900</v>
      </c>
      <c r="J5" s="754" t="s">
        <v>360</v>
      </c>
      <c r="K5" s="755" t="s">
        <v>901</v>
      </c>
      <c r="L5" s="755" t="s">
        <v>362</v>
      </c>
      <c r="M5" s="755" t="s">
        <v>902</v>
      </c>
      <c r="N5" s="755" t="s">
        <v>903</v>
      </c>
      <c r="O5" s="755" t="s">
        <v>904</v>
      </c>
      <c r="P5" s="755" t="s">
        <v>905</v>
      </c>
      <c r="Q5" s="755" t="s">
        <v>906</v>
      </c>
      <c r="R5" s="755" t="s">
        <v>907</v>
      </c>
      <c r="S5" s="755" t="s">
        <v>908</v>
      </c>
      <c r="T5" s="756" t="s">
        <v>909</v>
      </c>
      <c r="U5" s="757" t="s">
        <v>206</v>
      </c>
      <c r="V5" s="758"/>
      <c r="W5" s="755"/>
      <c r="X5" s="755"/>
      <c r="Y5" s="755"/>
      <c r="Z5" s="755"/>
      <c r="AA5" s="755"/>
      <c r="AB5" s="755"/>
      <c r="AC5" s="864" t="s">
        <v>7</v>
      </c>
      <c r="AD5" s="864" t="s">
        <v>8</v>
      </c>
      <c r="AE5" s="864" t="s">
        <v>9</v>
      </c>
      <c r="AF5" s="864" t="s">
        <v>811</v>
      </c>
      <c r="AG5" s="864" t="s">
        <v>361</v>
      </c>
      <c r="AH5" s="865" t="s">
        <v>362</v>
      </c>
      <c r="AI5" s="871" t="s">
        <v>69</v>
      </c>
    </row>
    <row r="6" spans="1:35">
      <c r="A6" s="834">
        <v>1</v>
      </c>
      <c r="B6" s="837" t="s">
        <v>910</v>
      </c>
      <c r="C6" s="840"/>
      <c r="D6" s="837" t="s">
        <v>369</v>
      </c>
      <c r="E6" s="837" t="s">
        <v>911</v>
      </c>
      <c r="F6" s="746"/>
      <c r="G6" s="847">
        <v>1000</v>
      </c>
      <c r="H6" s="848">
        <v>1000</v>
      </c>
      <c r="I6" s="848">
        <v>976</v>
      </c>
      <c r="J6" s="848">
        <v>1000</v>
      </c>
      <c r="K6" s="848">
        <v>175</v>
      </c>
      <c r="L6" s="849">
        <v>1000</v>
      </c>
      <c r="M6" s="848">
        <v>1000</v>
      </c>
      <c r="N6" s="848">
        <v>1000</v>
      </c>
      <c r="O6" s="848">
        <v>1000</v>
      </c>
      <c r="P6" s="848">
        <v>1000</v>
      </c>
      <c r="Q6" s="848">
        <v>1000</v>
      </c>
      <c r="R6" s="850" t="s">
        <v>912</v>
      </c>
      <c r="S6" s="851">
        <v>1000</v>
      </c>
      <c r="T6" s="852" t="s">
        <v>912</v>
      </c>
      <c r="U6" s="843">
        <v>11151</v>
      </c>
      <c r="V6" s="762">
        <v>0.93129999999999991</v>
      </c>
      <c r="W6" s="760" t="s">
        <v>912</v>
      </c>
      <c r="X6" s="760" t="s">
        <v>912</v>
      </c>
      <c r="Y6" s="726">
        <v>3136</v>
      </c>
      <c r="AA6" s="760" t="s">
        <v>912</v>
      </c>
      <c r="AB6" s="761" t="s">
        <v>912</v>
      </c>
      <c r="AC6" s="866">
        <v>999</v>
      </c>
      <c r="AD6" s="867">
        <v>1000</v>
      </c>
      <c r="AE6" s="867">
        <v>1000</v>
      </c>
      <c r="AF6" s="867">
        <v>1000</v>
      </c>
      <c r="AG6" s="867">
        <v>999</v>
      </c>
      <c r="AH6" s="868">
        <v>997</v>
      </c>
      <c r="AI6" s="872">
        <v>5995</v>
      </c>
    </row>
    <row r="7" spans="1:35">
      <c r="A7" s="835">
        <v>2</v>
      </c>
      <c r="B7" s="838" t="s">
        <v>913</v>
      </c>
      <c r="C7" s="509"/>
      <c r="D7" s="838" t="s">
        <v>476</v>
      </c>
      <c r="E7" s="838" t="s">
        <v>914</v>
      </c>
      <c r="F7" s="842"/>
      <c r="G7" s="853">
        <v>985</v>
      </c>
      <c r="H7" s="648">
        <v>992</v>
      </c>
      <c r="I7" s="648">
        <v>1000</v>
      </c>
      <c r="J7" s="648">
        <v>1000</v>
      </c>
      <c r="K7" s="648">
        <v>1000</v>
      </c>
      <c r="L7" s="773">
        <v>1000</v>
      </c>
      <c r="M7" s="648">
        <v>994</v>
      </c>
      <c r="N7" s="648">
        <v>1000</v>
      </c>
      <c r="O7" s="648">
        <v>1000</v>
      </c>
      <c r="P7" s="648">
        <v>913</v>
      </c>
      <c r="Q7" s="648">
        <v>999</v>
      </c>
      <c r="R7" s="774" t="s">
        <v>912</v>
      </c>
      <c r="S7" s="663">
        <v>741</v>
      </c>
      <c r="T7" s="854" t="s">
        <v>912</v>
      </c>
      <c r="U7" s="844">
        <v>11624</v>
      </c>
      <c r="V7" s="767">
        <v>0.97089999999999999</v>
      </c>
      <c r="W7" s="765" t="s">
        <v>912</v>
      </c>
      <c r="X7" s="765" t="s">
        <v>912</v>
      </c>
      <c r="Y7" s="764">
        <v>1503405</v>
      </c>
      <c r="AA7" s="765" t="s">
        <v>912</v>
      </c>
      <c r="AB7" s="766" t="s">
        <v>912</v>
      </c>
      <c r="AC7" s="853">
        <v>997</v>
      </c>
      <c r="AD7" s="648">
        <v>1000</v>
      </c>
      <c r="AE7" s="648">
        <v>1000</v>
      </c>
      <c r="AF7" s="648">
        <v>1000</v>
      </c>
      <c r="AG7" s="648">
        <v>996</v>
      </c>
      <c r="AH7" s="869">
        <v>996</v>
      </c>
      <c r="AI7" s="873">
        <v>5989</v>
      </c>
    </row>
    <row r="8" spans="1:35">
      <c r="A8" s="835">
        <v>3</v>
      </c>
      <c r="B8" s="838" t="s">
        <v>915</v>
      </c>
      <c r="C8" s="509"/>
      <c r="D8" s="838" t="s">
        <v>328</v>
      </c>
      <c r="E8" s="838" t="s">
        <v>916</v>
      </c>
      <c r="F8" s="842"/>
      <c r="G8" s="853">
        <v>1000</v>
      </c>
      <c r="H8" s="648">
        <v>1000</v>
      </c>
      <c r="I8" s="648">
        <v>939</v>
      </c>
      <c r="J8" s="648">
        <v>1000</v>
      </c>
      <c r="K8" s="774">
        <v>275</v>
      </c>
      <c r="L8" s="773">
        <v>1000</v>
      </c>
      <c r="M8" s="648">
        <v>985</v>
      </c>
      <c r="N8" s="648">
        <v>995</v>
      </c>
      <c r="O8" s="648">
        <v>998</v>
      </c>
      <c r="P8" s="648">
        <v>1000</v>
      </c>
      <c r="Q8" s="648">
        <v>885</v>
      </c>
      <c r="R8" s="648">
        <v>831</v>
      </c>
      <c r="S8" s="663">
        <v>1000</v>
      </c>
      <c r="T8" s="855" t="s">
        <v>912</v>
      </c>
      <c r="U8" s="843">
        <v>11633</v>
      </c>
      <c r="V8" s="762">
        <v>0.97160000000000002</v>
      </c>
      <c r="W8" s="760" t="s">
        <v>912</v>
      </c>
      <c r="X8" s="760" t="s">
        <v>912</v>
      </c>
      <c r="Y8" s="726">
        <v>507935</v>
      </c>
      <c r="AA8" s="760" t="s">
        <v>912</v>
      </c>
      <c r="AB8" s="761" t="s">
        <v>912</v>
      </c>
      <c r="AC8" s="853">
        <v>998</v>
      </c>
      <c r="AD8" s="648">
        <v>1000</v>
      </c>
      <c r="AE8" s="648">
        <v>999</v>
      </c>
      <c r="AF8" s="648">
        <v>999</v>
      </c>
      <c r="AG8" s="648">
        <v>1000</v>
      </c>
      <c r="AH8" s="869">
        <v>993</v>
      </c>
      <c r="AI8" s="873">
        <v>5989</v>
      </c>
    </row>
    <row r="9" spans="1:35">
      <c r="A9" s="835">
        <v>4</v>
      </c>
      <c r="B9" s="838" t="s">
        <v>813</v>
      </c>
      <c r="C9" s="509"/>
      <c r="D9" s="838" t="s">
        <v>350</v>
      </c>
      <c r="E9" s="838" t="s">
        <v>917</v>
      </c>
      <c r="F9" s="842"/>
      <c r="G9" s="856">
        <v>899</v>
      </c>
      <c r="H9" s="648">
        <v>994</v>
      </c>
      <c r="I9" s="648">
        <v>986</v>
      </c>
      <c r="J9" s="648">
        <v>1000</v>
      </c>
      <c r="K9" s="648">
        <v>1000</v>
      </c>
      <c r="L9" s="773">
        <v>1000</v>
      </c>
      <c r="M9" s="648">
        <v>1000</v>
      </c>
      <c r="N9" s="648">
        <v>1000</v>
      </c>
      <c r="O9" s="648">
        <v>999</v>
      </c>
      <c r="P9" s="648">
        <v>952</v>
      </c>
      <c r="Q9" s="648">
        <v>1000</v>
      </c>
      <c r="R9" s="648">
        <v>1000</v>
      </c>
      <c r="S9" s="663">
        <v>1000</v>
      </c>
      <c r="T9" s="857" t="s">
        <v>912</v>
      </c>
      <c r="U9" s="845">
        <v>11931</v>
      </c>
      <c r="V9" s="770">
        <v>0.99650000000000005</v>
      </c>
      <c r="W9" s="768" t="s">
        <v>912</v>
      </c>
      <c r="X9" s="768" t="s">
        <v>912</v>
      </c>
      <c r="Y9" s="763">
        <v>908914</v>
      </c>
      <c r="AA9" s="768" t="s">
        <v>912</v>
      </c>
      <c r="AB9" s="769" t="s">
        <v>912</v>
      </c>
      <c r="AC9" s="853">
        <v>997</v>
      </c>
      <c r="AD9" s="648">
        <v>1000</v>
      </c>
      <c r="AE9" s="648">
        <v>998</v>
      </c>
      <c r="AF9" s="648">
        <v>999</v>
      </c>
      <c r="AG9" s="648">
        <v>990</v>
      </c>
      <c r="AH9" s="869">
        <v>993</v>
      </c>
      <c r="AI9" s="873">
        <v>5977</v>
      </c>
    </row>
    <row r="10" spans="1:35">
      <c r="A10" s="835">
        <v>5</v>
      </c>
      <c r="B10" s="838" t="s">
        <v>918</v>
      </c>
      <c r="C10" s="509"/>
      <c r="D10" s="838" t="s">
        <v>331</v>
      </c>
      <c r="E10" s="838" t="s">
        <v>919</v>
      </c>
      <c r="F10" s="842"/>
      <c r="G10" s="853">
        <v>1000</v>
      </c>
      <c r="H10" s="648">
        <v>986</v>
      </c>
      <c r="I10" s="648">
        <v>996</v>
      </c>
      <c r="J10" s="648">
        <v>1000</v>
      </c>
      <c r="K10" s="648">
        <v>1000</v>
      </c>
      <c r="L10" s="773">
        <v>1000</v>
      </c>
      <c r="M10" s="648">
        <v>996</v>
      </c>
      <c r="N10" s="648">
        <v>998</v>
      </c>
      <c r="O10" s="648">
        <v>997</v>
      </c>
      <c r="P10" s="774">
        <v>951</v>
      </c>
      <c r="Q10" s="648">
        <v>1000</v>
      </c>
      <c r="R10" s="648">
        <v>1000</v>
      </c>
      <c r="S10" s="663">
        <v>1000</v>
      </c>
      <c r="T10" s="854" t="s">
        <v>912</v>
      </c>
      <c r="U10" s="844">
        <v>11973</v>
      </c>
      <c r="V10" s="771">
        <v>1</v>
      </c>
      <c r="W10" s="765" t="s">
        <v>912</v>
      </c>
      <c r="X10" s="765" t="s">
        <v>912</v>
      </c>
      <c r="Y10" s="764">
        <v>210419</v>
      </c>
      <c r="AA10" s="765" t="s">
        <v>912</v>
      </c>
      <c r="AB10" s="766" t="s">
        <v>912</v>
      </c>
      <c r="AC10" s="853">
        <v>534</v>
      </c>
      <c r="AD10" s="648">
        <v>1000</v>
      </c>
      <c r="AE10" s="648">
        <v>1000</v>
      </c>
      <c r="AF10" s="648">
        <v>1000</v>
      </c>
      <c r="AG10" s="648">
        <v>999</v>
      </c>
      <c r="AH10" s="869">
        <v>1000</v>
      </c>
      <c r="AI10" s="873">
        <v>5533</v>
      </c>
    </row>
    <row r="11" spans="1:35" ht="17" thickBot="1">
      <c r="A11" s="835">
        <v>6</v>
      </c>
      <c r="B11" s="838" t="s">
        <v>475</v>
      </c>
      <c r="C11" s="841" t="s">
        <v>23</v>
      </c>
      <c r="D11" s="838" t="s">
        <v>476</v>
      </c>
      <c r="E11" s="838" t="s">
        <v>920</v>
      </c>
      <c r="F11" s="842"/>
      <c r="G11" s="853">
        <v>1000</v>
      </c>
      <c r="H11" s="648">
        <v>1000</v>
      </c>
      <c r="I11" s="648">
        <v>1000</v>
      </c>
      <c r="J11" s="648">
        <v>1000</v>
      </c>
      <c r="K11" s="648">
        <v>901</v>
      </c>
      <c r="L11" s="773">
        <v>1000</v>
      </c>
      <c r="M11" s="648">
        <v>1000</v>
      </c>
      <c r="N11" s="648">
        <v>988</v>
      </c>
      <c r="O11" s="648">
        <v>1000</v>
      </c>
      <c r="P11" s="648">
        <v>1000</v>
      </c>
      <c r="Q11" s="648">
        <v>830</v>
      </c>
      <c r="R11" s="774">
        <v>567</v>
      </c>
      <c r="S11" s="663">
        <v>871</v>
      </c>
      <c r="T11" s="857" t="s">
        <v>912</v>
      </c>
      <c r="U11" s="845">
        <v>11590</v>
      </c>
      <c r="V11" s="770">
        <v>0.96799999999999997</v>
      </c>
      <c r="W11" s="768" t="s">
        <v>912</v>
      </c>
      <c r="X11" s="768" t="s">
        <v>912</v>
      </c>
      <c r="Y11" s="763">
        <v>907646</v>
      </c>
      <c r="AA11" s="768" t="s">
        <v>912</v>
      </c>
      <c r="AB11" s="769" t="s">
        <v>912</v>
      </c>
      <c r="AC11" s="858">
        <v>1000</v>
      </c>
      <c r="AD11" s="859">
        <v>667</v>
      </c>
      <c r="AE11" s="859">
        <v>100</v>
      </c>
      <c r="AF11" s="859">
        <v>396</v>
      </c>
      <c r="AG11" s="859">
        <v>824</v>
      </c>
      <c r="AH11" s="870">
        <v>990</v>
      </c>
      <c r="AI11" s="874">
        <v>3977</v>
      </c>
    </row>
    <row r="12" spans="1:35">
      <c r="A12" s="835">
        <v>7</v>
      </c>
      <c r="B12" s="838" t="s">
        <v>478</v>
      </c>
      <c r="C12" s="509"/>
      <c r="D12" s="838" t="s">
        <v>476</v>
      </c>
      <c r="E12" s="838" t="s">
        <v>920</v>
      </c>
      <c r="F12" s="842"/>
      <c r="G12" s="853">
        <v>997</v>
      </c>
      <c r="H12" s="648">
        <v>989</v>
      </c>
      <c r="I12" s="648">
        <v>1000</v>
      </c>
      <c r="J12" s="648">
        <v>1000</v>
      </c>
      <c r="K12" s="648">
        <v>844</v>
      </c>
      <c r="L12" s="773">
        <v>1000</v>
      </c>
      <c r="M12" s="648">
        <v>979</v>
      </c>
      <c r="N12" s="648">
        <v>923</v>
      </c>
      <c r="O12" s="648">
        <v>748</v>
      </c>
      <c r="P12" s="648">
        <v>940</v>
      </c>
      <c r="Q12" s="648">
        <v>844</v>
      </c>
      <c r="R12" s="774">
        <v>607</v>
      </c>
      <c r="S12" s="663">
        <v>785</v>
      </c>
      <c r="T12" s="854" t="s">
        <v>912</v>
      </c>
      <c r="U12" s="844">
        <v>11049</v>
      </c>
      <c r="V12" s="767">
        <v>0.92280000000000006</v>
      </c>
      <c r="W12" s="765" t="s">
        <v>912</v>
      </c>
      <c r="X12" s="765" t="s">
        <v>912</v>
      </c>
      <c r="Y12" s="764">
        <v>9308214</v>
      </c>
      <c r="AA12" s="765" t="s">
        <v>912</v>
      </c>
      <c r="AB12" s="765" t="s">
        <v>912</v>
      </c>
    </row>
    <row r="13" spans="1:35">
      <c r="A13" s="835">
        <v>8</v>
      </c>
      <c r="B13" s="838" t="s">
        <v>921</v>
      </c>
      <c r="C13" s="509"/>
      <c r="D13" s="838" t="s">
        <v>431</v>
      </c>
      <c r="E13" s="838" t="s">
        <v>922</v>
      </c>
      <c r="F13" s="842"/>
      <c r="G13" s="853">
        <v>970</v>
      </c>
      <c r="H13" s="648">
        <v>1000</v>
      </c>
      <c r="I13" s="648">
        <v>880</v>
      </c>
      <c r="J13" s="648">
        <v>813</v>
      </c>
      <c r="K13" s="648">
        <v>819</v>
      </c>
      <c r="L13" s="773">
        <v>1000</v>
      </c>
      <c r="M13" s="648">
        <v>983</v>
      </c>
      <c r="N13" s="648">
        <v>980</v>
      </c>
      <c r="O13" s="648">
        <v>980</v>
      </c>
      <c r="P13" s="648">
        <v>954</v>
      </c>
      <c r="Q13" s="648">
        <v>594</v>
      </c>
      <c r="R13" s="774">
        <v>561</v>
      </c>
      <c r="S13" s="663">
        <v>776</v>
      </c>
      <c r="T13" s="857" t="s">
        <v>912</v>
      </c>
      <c r="U13" s="845">
        <v>10749</v>
      </c>
      <c r="V13" s="770">
        <v>0.89780000000000004</v>
      </c>
      <c r="W13" s="768" t="s">
        <v>912</v>
      </c>
      <c r="X13" s="768" t="s">
        <v>912</v>
      </c>
      <c r="Y13" s="763">
        <v>1016295</v>
      </c>
      <c r="AA13" s="768" t="s">
        <v>912</v>
      </c>
      <c r="AB13" s="768" t="s">
        <v>912</v>
      </c>
    </row>
    <row r="14" spans="1:35">
      <c r="A14" s="835">
        <v>9</v>
      </c>
      <c r="B14" s="838" t="s">
        <v>923</v>
      </c>
      <c r="C14" s="509"/>
      <c r="D14" s="838" t="s">
        <v>431</v>
      </c>
      <c r="E14" s="838" t="s">
        <v>924</v>
      </c>
      <c r="F14" s="842"/>
      <c r="G14" s="853">
        <v>891</v>
      </c>
      <c r="H14" s="648">
        <v>913</v>
      </c>
      <c r="I14" s="648">
        <v>870</v>
      </c>
      <c r="J14" s="648">
        <v>1000</v>
      </c>
      <c r="K14" s="648">
        <v>702</v>
      </c>
      <c r="L14" s="773">
        <v>896</v>
      </c>
      <c r="M14" s="648">
        <v>969</v>
      </c>
      <c r="N14" s="648">
        <v>976</v>
      </c>
      <c r="O14" s="774">
        <v>624</v>
      </c>
      <c r="P14" s="648">
        <v>893</v>
      </c>
      <c r="Q14" s="648">
        <v>750</v>
      </c>
      <c r="R14" s="648">
        <v>1000</v>
      </c>
      <c r="S14" s="663">
        <v>828</v>
      </c>
      <c r="T14" s="855" t="s">
        <v>912</v>
      </c>
      <c r="U14" s="843">
        <v>10688</v>
      </c>
      <c r="V14" s="762">
        <v>0.89269999999999994</v>
      </c>
      <c r="W14" s="760" t="s">
        <v>912</v>
      </c>
      <c r="X14" s="760" t="s">
        <v>912</v>
      </c>
      <c r="Y14" s="726">
        <v>1014490</v>
      </c>
      <c r="AA14" s="760" t="s">
        <v>912</v>
      </c>
      <c r="AB14" s="760" t="s">
        <v>912</v>
      </c>
    </row>
    <row r="15" spans="1:35">
      <c r="A15" s="835">
        <v>10</v>
      </c>
      <c r="B15" s="838" t="s">
        <v>925</v>
      </c>
      <c r="C15" s="509"/>
      <c r="D15" s="838" t="s">
        <v>336</v>
      </c>
      <c r="E15" s="838" t="s">
        <v>926</v>
      </c>
      <c r="F15" s="842"/>
      <c r="G15" s="853">
        <v>972</v>
      </c>
      <c r="H15" s="648">
        <v>986</v>
      </c>
      <c r="I15" s="648">
        <v>726</v>
      </c>
      <c r="J15" s="648">
        <v>1000</v>
      </c>
      <c r="K15" s="648">
        <v>675</v>
      </c>
      <c r="L15" s="773">
        <v>1000</v>
      </c>
      <c r="M15" s="648">
        <v>1000</v>
      </c>
      <c r="N15" s="648">
        <v>991</v>
      </c>
      <c r="O15" s="648">
        <v>871</v>
      </c>
      <c r="P15" s="648">
        <v>780</v>
      </c>
      <c r="Q15" s="648">
        <v>941</v>
      </c>
      <c r="R15" s="648">
        <v>650</v>
      </c>
      <c r="S15" s="832">
        <v>206</v>
      </c>
      <c r="T15" s="854" t="s">
        <v>912</v>
      </c>
      <c r="U15" s="844">
        <v>10592</v>
      </c>
      <c r="V15" s="767">
        <v>0.88470000000000004</v>
      </c>
      <c r="W15" s="765" t="s">
        <v>912</v>
      </c>
      <c r="X15" s="765" t="s">
        <v>912</v>
      </c>
      <c r="Y15" s="764">
        <v>1701518</v>
      </c>
      <c r="AA15" s="765" t="s">
        <v>912</v>
      </c>
      <c r="AB15" s="765" t="s">
        <v>912</v>
      </c>
    </row>
    <row r="16" spans="1:35">
      <c r="A16" s="835">
        <v>11</v>
      </c>
      <c r="B16" s="838" t="s">
        <v>927</v>
      </c>
      <c r="C16" s="509"/>
      <c r="D16" s="838" t="s">
        <v>328</v>
      </c>
      <c r="E16" s="838" t="s">
        <v>928</v>
      </c>
      <c r="F16" s="842"/>
      <c r="G16" s="853">
        <v>869</v>
      </c>
      <c r="H16" s="648">
        <v>983</v>
      </c>
      <c r="I16" s="648">
        <v>813</v>
      </c>
      <c r="J16" s="648">
        <v>1000</v>
      </c>
      <c r="K16" s="648">
        <v>919</v>
      </c>
      <c r="L16" s="773">
        <v>863</v>
      </c>
      <c r="M16" s="648">
        <v>900</v>
      </c>
      <c r="N16" s="648">
        <v>937</v>
      </c>
      <c r="O16" s="648">
        <v>965</v>
      </c>
      <c r="P16" s="648">
        <v>929</v>
      </c>
      <c r="Q16" s="648">
        <v>716</v>
      </c>
      <c r="R16" s="648">
        <v>509</v>
      </c>
      <c r="S16" s="832">
        <v>500</v>
      </c>
      <c r="T16" s="857" t="s">
        <v>912</v>
      </c>
      <c r="U16" s="845">
        <v>10403</v>
      </c>
      <c r="V16" s="770">
        <v>0.86890000000000001</v>
      </c>
      <c r="W16" s="768" t="s">
        <v>912</v>
      </c>
      <c r="X16" s="768" t="s">
        <v>912</v>
      </c>
      <c r="Y16" s="763">
        <v>805708</v>
      </c>
      <c r="AA16" s="768" t="s">
        <v>912</v>
      </c>
      <c r="AB16" s="768" t="s">
        <v>912</v>
      </c>
    </row>
    <row r="17" spans="1:28">
      <c r="A17" s="835">
        <v>12</v>
      </c>
      <c r="B17" s="838" t="s">
        <v>929</v>
      </c>
      <c r="C17" s="509"/>
      <c r="D17" s="838" t="s">
        <v>431</v>
      </c>
      <c r="E17" s="838" t="s">
        <v>930</v>
      </c>
      <c r="F17" s="842"/>
      <c r="G17" s="853">
        <v>913</v>
      </c>
      <c r="H17" s="648">
        <v>966</v>
      </c>
      <c r="I17" s="648">
        <v>954</v>
      </c>
      <c r="J17" s="648">
        <v>593</v>
      </c>
      <c r="K17" s="648">
        <v>468</v>
      </c>
      <c r="L17" s="773">
        <v>1000</v>
      </c>
      <c r="M17" s="648">
        <v>960</v>
      </c>
      <c r="N17" s="648">
        <v>988</v>
      </c>
      <c r="O17" s="774">
        <v>410</v>
      </c>
      <c r="P17" s="648">
        <v>818</v>
      </c>
      <c r="Q17" s="648">
        <v>762</v>
      </c>
      <c r="R17" s="648">
        <v>790</v>
      </c>
      <c r="S17" s="663">
        <v>1000</v>
      </c>
      <c r="T17" s="855" t="s">
        <v>912</v>
      </c>
      <c r="U17" s="843">
        <v>10212</v>
      </c>
      <c r="V17" s="762">
        <v>0.8529000000000001</v>
      </c>
      <c r="W17" s="760" t="s">
        <v>912</v>
      </c>
      <c r="X17" s="760" t="s">
        <v>912</v>
      </c>
      <c r="Y17" s="726">
        <v>1301942</v>
      </c>
      <c r="AA17" s="760" t="s">
        <v>912</v>
      </c>
      <c r="AB17" s="760" t="s">
        <v>912</v>
      </c>
    </row>
    <row r="18" spans="1:28">
      <c r="A18" s="835">
        <v>13</v>
      </c>
      <c r="B18" s="838" t="s">
        <v>931</v>
      </c>
      <c r="C18" s="509"/>
      <c r="D18" s="838" t="s">
        <v>431</v>
      </c>
      <c r="E18" s="838" t="s">
        <v>930</v>
      </c>
      <c r="F18" s="842"/>
      <c r="G18" s="853">
        <v>831</v>
      </c>
      <c r="H18" s="648">
        <v>978</v>
      </c>
      <c r="I18" s="648">
        <v>265</v>
      </c>
      <c r="J18" s="648">
        <v>1000</v>
      </c>
      <c r="K18" s="648">
        <v>440</v>
      </c>
      <c r="L18" s="773">
        <v>991</v>
      </c>
      <c r="M18" s="648">
        <v>941</v>
      </c>
      <c r="N18" s="648">
        <v>863</v>
      </c>
      <c r="O18" s="648">
        <v>916</v>
      </c>
      <c r="P18" s="648">
        <v>747</v>
      </c>
      <c r="Q18" s="648">
        <v>844</v>
      </c>
      <c r="R18" s="774" t="s">
        <v>912</v>
      </c>
      <c r="S18" s="663">
        <v>656</v>
      </c>
      <c r="T18" s="854" t="s">
        <v>932</v>
      </c>
      <c r="U18" s="844">
        <v>9372</v>
      </c>
      <c r="V18" s="767">
        <v>0.78280000000000005</v>
      </c>
      <c r="W18" s="765" t="s">
        <v>912</v>
      </c>
      <c r="X18" s="765" t="s">
        <v>912</v>
      </c>
      <c r="Y18" s="764">
        <v>804369</v>
      </c>
      <c r="AA18" s="765" t="s">
        <v>912</v>
      </c>
      <c r="AB18" s="765" t="s">
        <v>912</v>
      </c>
    </row>
    <row r="19" spans="1:28">
      <c r="A19" s="835">
        <v>14</v>
      </c>
      <c r="B19" s="838" t="s">
        <v>933</v>
      </c>
      <c r="C19" s="509"/>
      <c r="D19" s="838" t="s">
        <v>369</v>
      </c>
      <c r="E19" s="838" t="s">
        <v>934</v>
      </c>
      <c r="F19" s="842"/>
      <c r="G19" s="853">
        <v>794</v>
      </c>
      <c r="H19" s="648">
        <v>967</v>
      </c>
      <c r="I19" s="648">
        <v>838</v>
      </c>
      <c r="J19" s="648">
        <v>337</v>
      </c>
      <c r="K19" s="648">
        <v>385</v>
      </c>
      <c r="L19" s="773">
        <v>935</v>
      </c>
      <c r="M19" s="648">
        <v>783</v>
      </c>
      <c r="N19" s="648">
        <v>959</v>
      </c>
      <c r="O19" s="648">
        <v>884</v>
      </c>
      <c r="P19" s="648">
        <v>696</v>
      </c>
      <c r="Q19" s="648">
        <v>513</v>
      </c>
      <c r="R19" s="774">
        <v>302</v>
      </c>
      <c r="S19" s="663">
        <v>1000</v>
      </c>
      <c r="T19" s="857" t="s">
        <v>912</v>
      </c>
      <c r="U19" s="845">
        <v>9091</v>
      </c>
      <c r="V19" s="770">
        <v>0.75930000000000009</v>
      </c>
      <c r="W19" s="768" t="s">
        <v>912</v>
      </c>
      <c r="X19" s="768" t="s">
        <v>912</v>
      </c>
      <c r="Y19" s="763">
        <v>1016801</v>
      </c>
      <c r="AA19" s="768" t="s">
        <v>912</v>
      </c>
      <c r="AB19" s="768" t="s">
        <v>912</v>
      </c>
    </row>
    <row r="20" spans="1:28">
      <c r="A20" s="835">
        <v>15</v>
      </c>
      <c r="B20" s="838" t="s">
        <v>935</v>
      </c>
      <c r="C20" s="509"/>
      <c r="D20" s="838" t="s">
        <v>331</v>
      </c>
      <c r="E20" s="838" t="s">
        <v>936</v>
      </c>
      <c r="F20" s="842"/>
      <c r="G20" s="853">
        <v>754</v>
      </c>
      <c r="H20" s="648">
        <v>947</v>
      </c>
      <c r="I20" s="648">
        <v>667</v>
      </c>
      <c r="J20" s="648">
        <v>367</v>
      </c>
      <c r="K20" s="648">
        <v>220</v>
      </c>
      <c r="L20" s="773">
        <v>620</v>
      </c>
      <c r="M20" s="648">
        <v>852</v>
      </c>
      <c r="N20" s="648">
        <v>893</v>
      </c>
      <c r="O20" s="648">
        <v>903</v>
      </c>
      <c r="P20" s="648">
        <v>628</v>
      </c>
      <c r="Q20" s="774">
        <v>203</v>
      </c>
      <c r="R20" s="648">
        <v>822</v>
      </c>
      <c r="S20" s="663">
        <v>627</v>
      </c>
      <c r="T20" s="855" t="s">
        <v>912</v>
      </c>
      <c r="U20" s="843">
        <v>8300</v>
      </c>
      <c r="V20" s="762">
        <v>0.69319999999999993</v>
      </c>
      <c r="W20" s="760" t="s">
        <v>912</v>
      </c>
      <c r="X20" s="760" t="s">
        <v>912</v>
      </c>
      <c r="Y20" s="726">
        <v>9804711</v>
      </c>
      <c r="AA20" s="760" t="s">
        <v>912</v>
      </c>
      <c r="AB20" s="760" t="s">
        <v>912</v>
      </c>
    </row>
    <row r="21" spans="1:28">
      <c r="A21" s="835">
        <v>16</v>
      </c>
      <c r="B21" s="838" t="s">
        <v>937</v>
      </c>
      <c r="C21" s="509"/>
      <c r="D21" s="838" t="s">
        <v>331</v>
      </c>
      <c r="E21" s="838" t="s">
        <v>936</v>
      </c>
      <c r="F21" s="842"/>
      <c r="G21" s="853">
        <v>404</v>
      </c>
      <c r="H21" s="648">
        <v>799</v>
      </c>
      <c r="I21" s="648">
        <v>506</v>
      </c>
      <c r="J21" s="648">
        <v>817</v>
      </c>
      <c r="K21" s="648">
        <v>440</v>
      </c>
      <c r="L21" s="773">
        <v>633</v>
      </c>
      <c r="M21" s="648">
        <v>776</v>
      </c>
      <c r="N21" s="648">
        <v>780</v>
      </c>
      <c r="O21" s="774">
        <v>376</v>
      </c>
      <c r="P21" s="648">
        <v>723</v>
      </c>
      <c r="Q21" s="648">
        <v>582</v>
      </c>
      <c r="R21" s="648">
        <v>520</v>
      </c>
      <c r="S21" s="663">
        <v>904</v>
      </c>
      <c r="T21" s="854" t="s">
        <v>938</v>
      </c>
      <c r="U21" s="844">
        <v>7784</v>
      </c>
      <c r="V21" s="767">
        <v>0.65010000000000001</v>
      </c>
      <c r="W21" s="765" t="s">
        <v>912</v>
      </c>
      <c r="X21" s="765" t="s">
        <v>912</v>
      </c>
      <c r="Y21" s="764">
        <v>303379</v>
      </c>
      <c r="AA21" s="765" t="s">
        <v>912</v>
      </c>
      <c r="AB21" s="765" t="s">
        <v>912</v>
      </c>
    </row>
    <row r="22" spans="1:28">
      <c r="A22" s="835">
        <v>17</v>
      </c>
      <c r="B22" s="838" t="s">
        <v>939</v>
      </c>
      <c r="C22" s="509"/>
      <c r="D22" s="838" t="s">
        <v>331</v>
      </c>
      <c r="E22" s="838" t="s">
        <v>936</v>
      </c>
      <c r="F22" s="842"/>
      <c r="G22" s="853">
        <v>585</v>
      </c>
      <c r="H22" s="648">
        <v>698</v>
      </c>
      <c r="I22" s="648">
        <v>602</v>
      </c>
      <c r="J22" s="648">
        <v>1000</v>
      </c>
      <c r="K22" s="648">
        <v>394</v>
      </c>
      <c r="L22" s="773">
        <v>513</v>
      </c>
      <c r="M22" s="648">
        <v>710</v>
      </c>
      <c r="N22" s="648">
        <v>737</v>
      </c>
      <c r="O22" s="774" t="s">
        <v>912</v>
      </c>
      <c r="P22" s="648">
        <v>645</v>
      </c>
      <c r="Q22" s="648">
        <v>917</v>
      </c>
      <c r="R22" s="648">
        <v>419</v>
      </c>
      <c r="S22" s="663">
        <v>221</v>
      </c>
      <c r="T22" s="857" t="s">
        <v>912</v>
      </c>
      <c r="U22" s="845">
        <v>7441</v>
      </c>
      <c r="V22" s="770">
        <v>0.62149999999999994</v>
      </c>
      <c r="W22" s="768" t="s">
        <v>912</v>
      </c>
      <c r="X22" s="768" t="s">
        <v>912</v>
      </c>
      <c r="Y22" s="763">
        <v>9706425</v>
      </c>
      <c r="AA22" s="768" t="s">
        <v>912</v>
      </c>
      <c r="AB22" s="768" t="s">
        <v>912</v>
      </c>
    </row>
    <row r="23" spans="1:28">
      <c r="A23" s="835">
        <v>18</v>
      </c>
      <c r="B23" s="838" t="s">
        <v>940</v>
      </c>
      <c r="C23" s="509"/>
      <c r="D23" s="838" t="s">
        <v>431</v>
      </c>
      <c r="E23" s="838" t="s">
        <v>941</v>
      </c>
      <c r="F23" s="842"/>
      <c r="G23" s="853">
        <v>507</v>
      </c>
      <c r="H23" s="648">
        <v>804</v>
      </c>
      <c r="I23" s="648">
        <v>289</v>
      </c>
      <c r="J23" s="648">
        <v>677</v>
      </c>
      <c r="K23" s="774">
        <v>147</v>
      </c>
      <c r="L23" s="773">
        <v>513</v>
      </c>
      <c r="M23" s="648">
        <v>854</v>
      </c>
      <c r="N23" s="648">
        <v>865</v>
      </c>
      <c r="O23" s="648">
        <v>221</v>
      </c>
      <c r="P23" s="648">
        <v>553</v>
      </c>
      <c r="Q23" s="648">
        <v>472</v>
      </c>
      <c r="R23" s="648">
        <v>379</v>
      </c>
      <c r="S23" s="663">
        <v>500</v>
      </c>
      <c r="T23" s="855" t="s">
        <v>912</v>
      </c>
      <c r="U23" s="843">
        <v>6634</v>
      </c>
      <c r="V23" s="762">
        <v>0.55409999999999993</v>
      </c>
      <c r="W23" s="760" t="s">
        <v>912</v>
      </c>
      <c r="X23" s="760" t="s">
        <v>912</v>
      </c>
      <c r="Y23" s="726">
        <v>701328</v>
      </c>
      <c r="AA23" s="760" t="s">
        <v>912</v>
      </c>
      <c r="AB23" s="760" t="s">
        <v>912</v>
      </c>
    </row>
    <row r="24" spans="1:28" ht="17" thickBot="1">
      <c r="A24" s="836">
        <v>19</v>
      </c>
      <c r="B24" s="839" t="s">
        <v>942</v>
      </c>
      <c r="C24" s="519"/>
      <c r="D24" s="839" t="s">
        <v>943</v>
      </c>
      <c r="E24" s="839" t="s">
        <v>944</v>
      </c>
      <c r="F24" s="842"/>
      <c r="G24" s="858">
        <v>565</v>
      </c>
      <c r="H24" s="859">
        <v>758</v>
      </c>
      <c r="I24" s="859">
        <v>316</v>
      </c>
      <c r="J24" s="859">
        <v>470</v>
      </c>
      <c r="K24" s="859">
        <v>281</v>
      </c>
      <c r="L24" s="860">
        <v>617</v>
      </c>
      <c r="M24" s="859">
        <v>438</v>
      </c>
      <c r="N24" s="859">
        <v>747</v>
      </c>
      <c r="O24" s="859">
        <v>887</v>
      </c>
      <c r="P24" s="859">
        <v>569</v>
      </c>
      <c r="Q24" s="861">
        <v>242</v>
      </c>
      <c r="R24" s="859">
        <v>369</v>
      </c>
      <c r="S24" s="862">
        <v>492</v>
      </c>
      <c r="T24" s="863" t="s">
        <v>912</v>
      </c>
      <c r="U24" s="846">
        <v>6509</v>
      </c>
      <c r="V24" s="775">
        <v>0.54359999999999997</v>
      </c>
      <c r="W24" s="772" t="s">
        <v>912</v>
      </c>
      <c r="X24" s="772" t="s">
        <v>912</v>
      </c>
      <c r="Y24" s="648">
        <v>9202484</v>
      </c>
      <c r="AA24" s="772" t="s">
        <v>912</v>
      </c>
      <c r="AB24" s="772" t="s">
        <v>912</v>
      </c>
    </row>
    <row r="48" spans="11:19">
      <c r="K48" s="494"/>
      <c r="L48" s="107"/>
      <c r="O48" s="181"/>
      <c r="R48" s="108"/>
      <c r="S48" s="107"/>
    </row>
  </sheetData>
  <mergeCells count="4">
    <mergeCell ref="D1:U1"/>
    <mergeCell ref="D2:U2"/>
    <mergeCell ref="G4:U4"/>
    <mergeCell ref="AC4:A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1E57-C63A-4A47-826E-9575D3AAFB4C}">
  <dimension ref="B1:T47"/>
  <sheetViews>
    <sheetView topLeftCell="A3" zoomScale="120" zoomScaleNormal="120" workbookViewId="0">
      <selection activeCell="H12" sqref="H11:H12"/>
    </sheetView>
  </sheetViews>
  <sheetFormatPr baseColWidth="10" defaultColWidth="6.875" defaultRowHeight="13"/>
  <cols>
    <col min="1" max="1" width="2" style="776" customWidth="1"/>
    <col min="2" max="2" width="4.75" style="821" customWidth="1"/>
    <col min="3" max="3" width="13.25" style="825" customWidth="1"/>
    <col min="4" max="4" width="2.5" style="808" customWidth="1"/>
    <col min="5" max="5" width="6.5" style="822" customWidth="1"/>
    <col min="6" max="6" width="3.25" style="822" customWidth="1"/>
    <col min="7" max="7" width="17.5" style="826" customWidth="1"/>
    <col min="8" max="8" width="6.875" style="826"/>
    <col min="9" max="9" width="1" style="826" customWidth="1"/>
    <col min="10" max="10" width="4.5" style="822" customWidth="1"/>
    <col min="11" max="11" width="5.375" style="827" customWidth="1"/>
    <col min="12" max="12" width="4.75" style="822" customWidth="1"/>
    <col min="13" max="13" width="4.25" style="827" customWidth="1"/>
    <col min="14" max="14" width="5.125" style="822" customWidth="1"/>
    <col min="15" max="15" width="4.25" style="827" customWidth="1"/>
    <col min="16" max="16" width="5.25" style="822" customWidth="1"/>
    <col min="17" max="17" width="4.25" style="822" customWidth="1"/>
    <col min="18" max="18" width="5.125" style="822" customWidth="1"/>
    <col min="19" max="19" width="4.25" style="822" customWidth="1"/>
    <col min="20" max="20" width="5.5" style="822" customWidth="1"/>
    <col min="21" max="16384" width="6.875" style="776"/>
  </cols>
  <sheetData>
    <row r="1" spans="2:20" ht="20">
      <c r="B1" s="1052" t="s">
        <v>945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</row>
    <row r="2" spans="2:20" ht="20">
      <c r="B2" s="1052" t="s">
        <v>946</v>
      </c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</row>
    <row r="3" spans="2:20" ht="29.25" customHeight="1">
      <c r="B3" s="777"/>
      <c r="C3" s="778"/>
      <c r="D3" s="777"/>
      <c r="E3" s="779"/>
      <c r="F3" s="1053" t="s">
        <v>947</v>
      </c>
      <c r="G3" s="1054"/>
      <c r="H3" s="1054"/>
      <c r="I3" s="1054"/>
      <c r="J3" s="1054"/>
      <c r="K3" s="1054"/>
      <c r="L3" s="1054"/>
      <c r="M3" s="780"/>
      <c r="N3" s="780"/>
      <c r="O3" s="780"/>
      <c r="P3" s="780"/>
      <c r="Q3" s="780"/>
      <c r="R3" s="780"/>
      <c r="S3" s="780"/>
      <c r="T3" s="781"/>
    </row>
    <row r="4" spans="2:20" ht="15.75" customHeight="1">
      <c r="B4" s="777"/>
      <c r="C4" s="778"/>
      <c r="D4" s="777"/>
      <c r="E4" s="779"/>
      <c r="F4" s="782"/>
      <c r="G4" s="783"/>
      <c r="H4" s="783"/>
      <c r="I4" s="783"/>
      <c r="J4" s="783"/>
      <c r="K4" s="783"/>
      <c r="L4" s="783"/>
      <c r="M4" s="780"/>
      <c r="N4" s="780"/>
      <c r="O4" s="780"/>
      <c r="P4" s="780"/>
      <c r="Q4" s="780"/>
      <c r="R4" s="780"/>
      <c r="S4" s="780"/>
      <c r="T4" s="781"/>
    </row>
    <row r="5" spans="2:20" ht="20.25" customHeight="1" thickBot="1">
      <c r="B5" s="1055" t="s">
        <v>948</v>
      </c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</row>
    <row r="6" spans="2:20" ht="20.25" customHeight="1" thickBot="1">
      <c r="B6" s="875" t="s">
        <v>1</v>
      </c>
      <c r="C6" s="876" t="s">
        <v>2</v>
      </c>
      <c r="D6" s="877" t="s">
        <v>3</v>
      </c>
      <c r="E6" s="878" t="s">
        <v>4</v>
      </c>
      <c r="F6" s="878" t="s">
        <v>949</v>
      </c>
      <c r="G6" s="879" t="s">
        <v>6</v>
      </c>
      <c r="H6" s="875" t="s">
        <v>69</v>
      </c>
      <c r="I6" s="784"/>
      <c r="J6" s="785" t="s">
        <v>950</v>
      </c>
      <c r="K6" s="786" t="s">
        <v>951</v>
      </c>
      <c r="L6" s="787" t="s">
        <v>950</v>
      </c>
      <c r="M6" s="788" t="s">
        <v>951</v>
      </c>
      <c r="N6" s="787" t="s">
        <v>950</v>
      </c>
      <c r="O6" s="788" t="s">
        <v>951</v>
      </c>
      <c r="P6" s="787" t="s">
        <v>950</v>
      </c>
      <c r="Q6" s="788" t="s">
        <v>951</v>
      </c>
      <c r="R6" s="787" t="s">
        <v>950</v>
      </c>
      <c r="S6" s="788" t="s">
        <v>951</v>
      </c>
      <c r="T6" s="787" t="s">
        <v>952</v>
      </c>
    </row>
    <row r="7" spans="2:20" ht="13" customHeight="1">
      <c r="B7" s="927">
        <v>1</v>
      </c>
      <c r="C7" s="922" t="s">
        <v>953</v>
      </c>
      <c r="D7" s="880"/>
      <c r="E7" s="881" t="s">
        <v>331</v>
      </c>
      <c r="F7" s="882">
        <v>257</v>
      </c>
      <c r="G7" s="883" t="s">
        <v>954</v>
      </c>
      <c r="H7" s="884">
        <v>500</v>
      </c>
      <c r="I7" s="794"/>
      <c r="J7" s="894" t="s">
        <v>955</v>
      </c>
      <c r="K7" s="895" t="s">
        <v>956</v>
      </c>
      <c r="L7" s="895" t="s">
        <v>955</v>
      </c>
      <c r="M7" s="895" t="s">
        <v>956</v>
      </c>
      <c r="N7" s="895" t="s">
        <v>955</v>
      </c>
      <c r="O7" s="895" t="s">
        <v>956</v>
      </c>
      <c r="P7" s="895" t="s">
        <v>955</v>
      </c>
      <c r="Q7" s="895" t="s">
        <v>956</v>
      </c>
      <c r="R7" s="895" t="s">
        <v>955</v>
      </c>
      <c r="S7" s="895" t="s">
        <v>956</v>
      </c>
      <c r="T7" s="896" t="s">
        <v>957</v>
      </c>
    </row>
    <row r="8" spans="2:20" ht="13" customHeight="1">
      <c r="B8" s="928">
        <v>2</v>
      </c>
      <c r="C8" s="923" t="s">
        <v>958</v>
      </c>
      <c r="D8" s="791" t="s">
        <v>29</v>
      </c>
      <c r="E8" s="791" t="s">
        <v>331</v>
      </c>
      <c r="F8" s="792">
        <v>257</v>
      </c>
      <c r="G8" s="793" t="s">
        <v>954</v>
      </c>
      <c r="H8" s="885">
        <v>500</v>
      </c>
      <c r="I8" s="794"/>
      <c r="J8" s="897" t="s">
        <v>955</v>
      </c>
      <c r="K8" s="795" t="s">
        <v>956</v>
      </c>
      <c r="L8" s="795" t="s">
        <v>955</v>
      </c>
      <c r="M8" s="795" t="s">
        <v>956</v>
      </c>
      <c r="N8" s="795" t="s">
        <v>955</v>
      </c>
      <c r="O8" s="795" t="s">
        <v>956</v>
      </c>
      <c r="P8" s="795" t="s">
        <v>955</v>
      </c>
      <c r="Q8" s="795" t="s">
        <v>956</v>
      </c>
      <c r="R8" s="795" t="s">
        <v>955</v>
      </c>
      <c r="S8" s="795" t="s">
        <v>956</v>
      </c>
      <c r="T8" s="886" t="s">
        <v>959</v>
      </c>
    </row>
    <row r="9" spans="2:20" ht="13" customHeight="1">
      <c r="B9" s="928">
        <v>3</v>
      </c>
      <c r="C9" s="923" t="s">
        <v>960</v>
      </c>
      <c r="D9" s="789"/>
      <c r="E9" s="791" t="s">
        <v>331</v>
      </c>
      <c r="F9" s="796">
        <v>77</v>
      </c>
      <c r="G9" s="790" t="s">
        <v>961</v>
      </c>
      <c r="H9" s="886" t="s">
        <v>962</v>
      </c>
      <c r="I9" s="794"/>
      <c r="J9" s="897" t="s">
        <v>955</v>
      </c>
      <c r="K9" s="795" t="s">
        <v>956</v>
      </c>
      <c r="L9" s="795" t="s">
        <v>955</v>
      </c>
      <c r="M9" s="795" t="s">
        <v>956</v>
      </c>
      <c r="N9" s="795" t="s">
        <v>955</v>
      </c>
      <c r="O9" s="795" t="s">
        <v>956</v>
      </c>
      <c r="P9" s="795" t="s">
        <v>955</v>
      </c>
      <c r="Q9" s="795" t="s">
        <v>956</v>
      </c>
      <c r="R9" s="795" t="s">
        <v>955</v>
      </c>
      <c r="S9" s="795" t="s">
        <v>956</v>
      </c>
      <c r="T9" s="886" t="s">
        <v>963</v>
      </c>
    </row>
    <row r="10" spans="2:20" ht="13" customHeight="1">
      <c r="B10" s="928">
        <v>4</v>
      </c>
      <c r="C10" s="924" t="s">
        <v>964</v>
      </c>
      <c r="D10" s="798"/>
      <c r="E10" s="799" t="s">
        <v>331</v>
      </c>
      <c r="F10" s="800">
        <v>851</v>
      </c>
      <c r="G10" s="801" t="s">
        <v>965</v>
      </c>
      <c r="H10" s="887" t="s">
        <v>966</v>
      </c>
      <c r="I10" s="803"/>
      <c r="J10" s="898" t="s">
        <v>967</v>
      </c>
      <c r="K10" s="802" t="s">
        <v>968</v>
      </c>
      <c r="L10" s="802" t="s">
        <v>955</v>
      </c>
      <c r="M10" s="802" t="s">
        <v>956</v>
      </c>
      <c r="N10" s="802" t="s">
        <v>955</v>
      </c>
      <c r="O10" s="802" t="s">
        <v>956</v>
      </c>
      <c r="P10" s="802" t="s">
        <v>955</v>
      </c>
      <c r="Q10" s="802" t="s">
        <v>956</v>
      </c>
      <c r="R10" s="802" t="s">
        <v>955</v>
      </c>
      <c r="S10" s="802" t="s">
        <v>956</v>
      </c>
      <c r="T10" s="886"/>
    </row>
    <row r="11" spans="2:20" ht="13" customHeight="1">
      <c r="B11" s="928">
        <v>5</v>
      </c>
      <c r="C11" s="925" t="s">
        <v>969</v>
      </c>
      <c r="D11" s="798" t="s">
        <v>23</v>
      </c>
      <c r="E11" s="799" t="s">
        <v>331</v>
      </c>
      <c r="F11" s="800">
        <v>257</v>
      </c>
      <c r="G11" s="805" t="s">
        <v>954</v>
      </c>
      <c r="H11" s="887" t="s">
        <v>970</v>
      </c>
      <c r="I11" s="803"/>
      <c r="J11" s="898" t="s">
        <v>971</v>
      </c>
      <c r="K11" s="802" t="s">
        <v>972</v>
      </c>
      <c r="L11" s="802" t="s">
        <v>955</v>
      </c>
      <c r="M11" s="802" t="s">
        <v>956</v>
      </c>
      <c r="N11" s="802" t="s">
        <v>955</v>
      </c>
      <c r="O11" s="802" t="s">
        <v>956</v>
      </c>
      <c r="P11" s="802" t="s">
        <v>955</v>
      </c>
      <c r="Q11" s="802" t="s">
        <v>956</v>
      </c>
      <c r="R11" s="802" t="s">
        <v>955</v>
      </c>
      <c r="S11" s="802" t="s">
        <v>956</v>
      </c>
      <c r="T11" s="886"/>
    </row>
    <row r="12" spans="2:20" ht="13" customHeight="1">
      <c r="B12" s="928">
        <v>6</v>
      </c>
      <c r="C12" s="924" t="s">
        <v>973</v>
      </c>
      <c r="D12" s="798"/>
      <c r="E12" s="799" t="s">
        <v>353</v>
      </c>
      <c r="F12" s="800">
        <v>102</v>
      </c>
      <c r="G12" s="801" t="s">
        <v>974</v>
      </c>
      <c r="H12" s="887" t="s">
        <v>975</v>
      </c>
      <c r="I12" s="803"/>
      <c r="J12" s="898" t="s">
        <v>976</v>
      </c>
      <c r="K12" s="802" t="s">
        <v>977</v>
      </c>
      <c r="L12" s="802" t="s">
        <v>955</v>
      </c>
      <c r="M12" s="802" t="s">
        <v>956</v>
      </c>
      <c r="N12" s="802" t="s">
        <v>955</v>
      </c>
      <c r="O12" s="802" t="s">
        <v>956</v>
      </c>
      <c r="P12" s="802" t="s">
        <v>955</v>
      </c>
      <c r="Q12" s="802" t="s">
        <v>956</v>
      </c>
      <c r="R12" s="802" t="s">
        <v>955</v>
      </c>
      <c r="S12" s="802" t="s">
        <v>956</v>
      </c>
      <c r="T12" s="886"/>
    </row>
    <row r="13" spans="2:20" ht="13" customHeight="1">
      <c r="B13" s="928">
        <v>7</v>
      </c>
      <c r="C13" s="924" t="s">
        <v>978</v>
      </c>
      <c r="D13" s="789"/>
      <c r="E13" s="799" t="s">
        <v>369</v>
      </c>
      <c r="F13" s="800">
        <v>698</v>
      </c>
      <c r="G13" s="805" t="s">
        <v>979</v>
      </c>
      <c r="H13" s="887" t="s">
        <v>980</v>
      </c>
      <c r="I13" s="803"/>
      <c r="J13" s="898" t="s">
        <v>981</v>
      </c>
      <c r="K13" s="802" t="s">
        <v>982</v>
      </c>
      <c r="L13" s="802" t="s">
        <v>955</v>
      </c>
      <c r="M13" s="802" t="s">
        <v>956</v>
      </c>
      <c r="N13" s="802" t="s">
        <v>955</v>
      </c>
      <c r="O13" s="802" t="s">
        <v>956</v>
      </c>
      <c r="P13" s="802" t="s">
        <v>955</v>
      </c>
      <c r="Q13" s="802" t="s">
        <v>956</v>
      </c>
      <c r="R13" s="802" t="s">
        <v>955</v>
      </c>
      <c r="S13" s="802" t="s">
        <v>956</v>
      </c>
      <c r="T13" s="886"/>
    </row>
    <row r="14" spans="2:20" ht="13" customHeight="1">
      <c r="B14" s="928">
        <v>8</v>
      </c>
      <c r="C14" s="924" t="s">
        <v>983</v>
      </c>
      <c r="D14" s="789"/>
      <c r="E14" s="799" t="s">
        <v>369</v>
      </c>
      <c r="F14" s="800">
        <v>698</v>
      </c>
      <c r="G14" s="805" t="s">
        <v>979</v>
      </c>
      <c r="H14" s="887" t="s">
        <v>984</v>
      </c>
      <c r="I14" s="803"/>
      <c r="J14" s="898" t="s">
        <v>955</v>
      </c>
      <c r="K14" s="802" t="s">
        <v>956</v>
      </c>
      <c r="L14" s="802" t="s">
        <v>955</v>
      </c>
      <c r="M14" s="802" t="s">
        <v>956</v>
      </c>
      <c r="N14" s="802" t="s">
        <v>985</v>
      </c>
      <c r="O14" s="802" t="s">
        <v>986</v>
      </c>
      <c r="P14" s="802" t="s">
        <v>955</v>
      </c>
      <c r="Q14" s="802" t="s">
        <v>956</v>
      </c>
      <c r="R14" s="802" t="s">
        <v>955</v>
      </c>
      <c r="S14" s="802" t="s">
        <v>956</v>
      </c>
      <c r="T14" s="886"/>
    </row>
    <row r="15" spans="2:20" ht="13" customHeight="1">
      <c r="B15" s="928">
        <v>9</v>
      </c>
      <c r="C15" s="924" t="s">
        <v>987</v>
      </c>
      <c r="D15" s="798"/>
      <c r="E15" s="799" t="s">
        <v>331</v>
      </c>
      <c r="F15" s="800">
        <v>257</v>
      </c>
      <c r="G15" s="805" t="s">
        <v>954</v>
      </c>
      <c r="H15" s="887" t="s">
        <v>988</v>
      </c>
      <c r="I15" s="806"/>
      <c r="J15" s="898" t="s">
        <v>989</v>
      </c>
      <c r="K15" s="802" t="s">
        <v>990</v>
      </c>
      <c r="L15" s="802" t="s">
        <v>955</v>
      </c>
      <c r="M15" s="802" t="s">
        <v>956</v>
      </c>
      <c r="N15" s="802" t="s">
        <v>955</v>
      </c>
      <c r="O15" s="802" t="s">
        <v>956</v>
      </c>
      <c r="P15" s="802" t="s">
        <v>955</v>
      </c>
      <c r="Q15" s="802" t="s">
        <v>956</v>
      </c>
      <c r="R15" s="802" t="s">
        <v>955</v>
      </c>
      <c r="S15" s="802" t="s">
        <v>956</v>
      </c>
      <c r="T15" s="886"/>
    </row>
    <row r="16" spans="2:20" ht="13" customHeight="1">
      <c r="B16" s="928">
        <v>10</v>
      </c>
      <c r="C16" s="924" t="s">
        <v>991</v>
      </c>
      <c r="D16" s="798"/>
      <c r="E16" s="799" t="s">
        <v>331</v>
      </c>
      <c r="F16" s="800">
        <v>257</v>
      </c>
      <c r="G16" s="805" t="s">
        <v>954</v>
      </c>
      <c r="H16" s="887" t="s">
        <v>992</v>
      </c>
      <c r="I16" s="806"/>
      <c r="J16" s="898" t="s">
        <v>956</v>
      </c>
      <c r="K16" s="802" t="s">
        <v>993</v>
      </c>
      <c r="L16" s="802" t="s">
        <v>955</v>
      </c>
      <c r="M16" s="802" t="s">
        <v>956</v>
      </c>
      <c r="N16" s="802" t="s">
        <v>994</v>
      </c>
      <c r="O16" s="802" t="s">
        <v>995</v>
      </c>
      <c r="P16" s="802" t="s">
        <v>955</v>
      </c>
      <c r="Q16" s="802" t="s">
        <v>956</v>
      </c>
      <c r="R16" s="802" t="s">
        <v>955</v>
      </c>
      <c r="S16" s="802" t="s">
        <v>956</v>
      </c>
      <c r="T16" s="886"/>
    </row>
    <row r="17" spans="2:20" ht="13" customHeight="1">
      <c r="B17" s="928">
        <v>11</v>
      </c>
      <c r="C17" s="924" t="s">
        <v>187</v>
      </c>
      <c r="D17" s="798"/>
      <c r="E17" s="799" t="s">
        <v>353</v>
      </c>
      <c r="F17" s="800">
        <v>102</v>
      </c>
      <c r="G17" s="801" t="s">
        <v>974</v>
      </c>
      <c r="H17" s="887" t="s">
        <v>996</v>
      </c>
      <c r="I17" s="806"/>
      <c r="J17" s="898" t="s">
        <v>955</v>
      </c>
      <c r="K17" s="802" t="s">
        <v>956</v>
      </c>
      <c r="L17" s="802" t="s">
        <v>997</v>
      </c>
      <c r="M17" s="802" t="s">
        <v>998</v>
      </c>
      <c r="N17" s="802" t="s">
        <v>955</v>
      </c>
      <c r="O17" s="802" t="s">
        <v>956</v>
      </c>
      <c r="P17" s="802" t="s">
        <v>955</v>
      </c>
      <c r="Q17" s="802" t="s">
        <v>956</v>
      </c>
      <c r="R17" s="802" t="s">
        <v>955</v>
      </c>
      <c r="S17" s="802" t="s">
        <v>956</v>
      </c>
      <c r="T17" s="886"/>
    </row>
    <row r="18" spans="2:20" ht="13" customHeight="1">
      <c r="B18" s="928">
        <v>12</v>
      </c>
      <c r="C18" s="778" t="s">
        <v>999</v>
      </c>
      <c r="D18" s="789"/>
      <c r="E18" s="799" t="s">
        <v>331</v>
      </c>
      <c r="F18" s="800">
        <v>257</v>
      </c>
      <c r="G18" s="805" t="s">
        <v>954</v>
      </c>
      <c r="H18" s="887" t="s">
        <v>1000</v>
      </c>
      <c r="I18" s="806"/>
      <c r="J18" s="898" t="s">
        <v>1001</v>
      </c>
      <c r="K18" s="802" t="s">
        <v>1002</v>
      </c>
      <c r="L18" s="802" t="s">
        <v>955</v>
      </c>
      <c r="M18" s="802" t="s">
        <v>956</v>
      </c>
      <c r="N18" s="802" t="s">
        <v>955</v>
      </c>
      <c r="O18" s="802" t="s">
        <v>995</v>
      </c>
      <c r="P18" s="802" t="s">
        <v>955</v>
      </c>
      <c r="Q18" s="802" t="s">
        <v>956</v>
      </c>
      <c r="R18" s="802" t="s">
        <v>955</v>
      </c>
      <c r="S18" s="802" t="s">
        <v>956</v>
      </c>
      <c r="T18" s="886"/>
    </row>
    <row r="19" spans="2:20" ht="13" customHeight="1">
      <c r="B19" s="928">
        <v>13</v>
      </c>
      <c r="C19" s="924" t="s">
        <v>1003</v>
      </c>
      <c r="D19" s="798"/>
      <c r="E19" s="799" t="s">
        <v>331</v>
      </c>
      <c r="F19" s="800">
        <v>257</v>
      </c>
      <c r="G19" s="805" t="s">
        <v>954</v>
      </c>
      <c r="H19" s="887" t="s">
        <v>1004</v>
      </c>
      <c r="I19" s="806"/>
      <c r="J19" s="898" t="s">
        <v>955</v>
      </c>
      <c r="K19" s="802" t="s">
        <v>956</v>
      </c>
      <c r="L19" s="802" t="s">
        <v>955</v>
      </c>
      <c r="M19" s="802" t="s">
        <v>956</v>
      </c>
      <c r="N19" s="802" t="s">
        <v>1005</v>
      </c>
      <c r="O19" s="802" t="s">
        <v>1006</v>
      </c>
      <c r="P19" s="802" t="s">
        <v>1007</v>
      </c>
      <c r="Q19" s="802" t="s">
        <v>1008</v>
      </c>
      <c r="R19" s="802" t="s">
        <v>955</v>
      </c>
      <c r="S19" s="802" t="s">
        <v>956</v>
      </c>
      <c r="T19" s="886"/>
    </row>
    <row r="20" spans="2:20" ht="13" customHeight="1">
      <c r="B20" s="928">
        <v>14</v>
      </c>
      <c r="C20" s="925" t="s">
        <v>1009</v>
      </c>
      <c r="D20" s="780" t="s">
        <v>29</v>
      </c>
      <c r="E20" s="799" t="s">
        <v>331</v>
      </c>
      <c r="F20" s="800">
        <v>257</v>
      </c>
      <c r="G20" s="805" t="s">
        <v>954</v>
      </c>
      <c r="H20" s="887" t="s">
        <v>1010</v>
      </c>
      <c r="I20" s="806"/>
      <c r="J20" s="898" t="s">
        <v>963</v>
      </c>
      <c r="K20" s="802" t="s">
        <v>1011</v>
      </c>
      <c r="L20" s="802" t="s">
        <v>893</v>
      </c>
      <c r="M20" s="802" t="s">
        <v>1012</v>
      </c>
      <c r="N20" s="802" t="s">
        <v>1013</v>
      </c>
      <c r="O20" s="802" t="s">
        <v>1014</v>
      </c>
      <c r="P20" s="802" t="s">
        <v>1015</v>
      </c>
      <c r="Q20" s="802" t="s">
        <v>1016</v>
      </c>
      <c r="R20" s="802" t="s">
        <v>1017</v>
      </c>
      <c r="S20" s="802" t="s">
        <v>1018</v>
      </c>
      <c r="T20" s="886"/>
    </row>
    <row r="21" spans="2:20" ht="13" customHeight="1">
      <c r="B21" s="928">
        <v>15</v>
      </c>
      <c r="C21" s="925" t="s">
        <v>1019</v>
      </c>
      <c r="D21" s="798"/>
      <c r="E21" s="799" t="s">
        <v>331</v>
      </c>
      <c r="F21" s="800">
        <v>257</v>
      </c>
      <c r="G21" s="805" t="s">
        <v>954</v>
      </c>
      <c r="H21" s="887" t="s">
        <v>1020</v>
      </c>
      <c r="I21" s="806"/>
      <c r="J21" s="898" t="s">
        <v>1021</v>
      </c>
      <c r="K21" s="802" t="s">
        <v>1022</v>
      </c>
      <c r="L21" s="802" t="s">
        <v>1023</v>
      </c>
      <c r="M21" s="802" t="s">
        <v>1024</v>
      </c>
      <c r="N21" s="802" t="s">
        <v>955</v>
      </c>
      <c r="O21" s="802" t="s">
        <v>956</v>
      </c>
      <c r="P21" s="802" t="s">
        <v>955</v>
      </c>
      <c r="Q21" s="802" t="s">
        <v>956</v>
      </c>
      <c r="R21" s="802" t="s">
        <v>963</v>
      </c>
      <c r="S21" s="802" t="s">
        <v>1011</v>
      </c>
      <c r="T21" s="886"/>
    </row>
    <row r="22" spans="2:20" ht="13" customHeight="1">
      <c r="B22" s="928">
        <v>16</v>
      </c>
      <c r="C22" s="924" t="s">
        <v>1025</v>
      </c>
      <c r="D22" s="789"/>
      <c r="E22" s="799" t="s">
        <v>331</v>
      </c>
      <c r="F22" s="807">
        <v>77</v>
      </c>
      <c r="G22" s="797" t="s">
        <v>961</v>
      </c>
      <c r="H22" s="887" t="s">
        <v>1026</v>
      </c>
      <c r="I22" s="806"/>
      <c r="J22" s="898" t="s">
        <v>989</v>
      </c>
      <c r="K22" s="802" t="s">
        <v>990</v>
      </c>
      <c r="L22" s="802" t="s">
        <v>242</v>
      </c>
      <c r="M22" s="802" t="s">
        <v>1027</v>
      </c>
      <c r="N22" s="802" t="s">
        <v>1023</v>
      </c>
      <c r="O22" s="802" t="s">
        <v>1024</v>
      </c>
      <c r="P22" s="802" t="s">
        <v>955</v>
      </c>
      <c r="Q22" s="802" t="s">
        <v>956</v>
      </c>
      <c r="R22" s="802" t="s">
        <v>955</v>
      </c>
      <c r="S22" s="802" t="s">
        <v>956</v>
      </c>
      <c r="T22" s="886"/>
    </row>
    <row r="23" spans="2:20" ht="13" customHeight="1" thickBot="1">
      <c r="B23" s="929">
        <v>17</v>
      </c>
      <c r="C23" s="926" t="s">
        <v>1028</v>
      </c>
      <c r="D23" s="889" t="s">
        <v>23</v>
      </c>
      <c r="E23" s="890" t="s">
        <v>331</v>
      </c>
      <c r="F23" s="891">
        <v>257</v>
      </c>
      <c r="G23" s="892" t="s">
        <v>954</v>
      </c>
      <c r="H23" s="893" t="s">
        <v>1029</v>
      </c>
      <c r="I23" s="806"/>
      <c r="J23" s="899" t="s">
        <v>955</v>
      </c>
      <c r="K23" s="900" t="s">
        <v>956</v>
      </c>
      <c r="L23" s="900" t="s">
        <v>955</v>
      </c>
      <c r="M23" s="900" t="s">
        <v>956</v>
      </c>
      <c r="N23" s="900"/>
      <c r="O23" s="900"/>
      <c r="P23" s="900"/>
      <c r="Q23" s="900"/>
      <c r="R23" s="900"/>
      <c r="S23" s="900"/>
      <c r="T23" s="901"/>
    </row>
    <row r="24" spans="2:20" ht="20.25" customHeight="1">
      <c r="B24" s="808"/>
      <c r="C24" s="776"/>
      <c r="D24" s="776"/>
      <c r="E24" s="776"/>
      <c r="F24" s="776"/>
      <c r="G24" s="776"/>
      <c r="H24" s="776"/>
      <c r="I24" s="776"/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809"/>
    </row>
    <row r="25" spans="2:20" ht="4" customHeight="1">
      <c r="B25" s="777"/>
      <c r="C25" s="778"/>
      <c r="D25" s="777"/>
      <c r="E25" s="779"/>
      <c r="F25" s="810"/>
      <c r="G25" s="779"/>
      <c r="H25" s="781"/>
      <c r="I25" s="803"/>
      <c r="J25" s="779"/>
      <c r="K25" s="780"/>
      <c r="L25" s="780"/>
      <c r="M25" s="780"/>
      <c r="N25" s="780"/>
      <c r="O25" s="780"/>
      <c r="P25" s="780"/>
      <c r="Q25" s="780"/>
      <c r="R25" s="780"/>
      <c r="S25" s="780"/>
      <c r="T25" s="781"/>
    </row>
    <row r="26" spans="2:20" ht="19" thickBot="1">
      <c r="B26" s="811" t="s">
        <v>1030</v>
      </c>
      <c r="C26" s="812"/>
      <c r="D26" s="813"/>
      <c r="E26" s="812"/>
      <c r="F26" s="814"/>
      <c r="G26" s="815"/>
      <c r="H26" s="815"/>
      <c r="I26" s="816"/>
      <c r="J26" s="817"/>
      <c r="K26" s="780"/>
      <c r="L26" s="780"/>
      <c r="M26" s="780"/>
      <c r="N26" s="780"/>
      <c r="O26" s="780"/>
      <c r="P26" s="780"/>
      <c r="Q26" s="780"/>
      <c r="R26" s="780"/>
      <c r="S26" s="780"/>
      <c r="T26" s="781"/>
    </row>
    <row r="27" spans="2:20" s="819" customFormat="1" ht="19" customHeight="1" thickBot="1">
      <c r="B27" s="902" t="s">
        <v>1</v>
      </c>
      <c r="C27" s="903" t="s">
        <v>2</v>
      </c>
      <c r="D27" s="904" t="s">
        <v>3</v>
      </c>
      <c r="E27" s="904" t="s">
        <v>4</v>
      </c>
      <c r="F27" s="904" t="s">
        <v>949</v>
      </c>
      <c r="G27" s="905" t="s">
        <v>6</v>
      </c>
      <c r="H27" s="902" t="s">
        <v>69</v>
      </c>
      <c r="I27" s="818"/>
      <c r="J27" s="914" t="s">
        <v>950</v>
      </c>
      <c r="K27" s="915" t="s">
        <v>951</v>
      </c>
      <c r="L27" s="916" t="s">
        <v>950</v>
      </c>
      <c r="M27" s="917" t="s">
        <v>951</v>
      </c>
      <c r="N27" s="916" t="s">
        <v>950</v>
      </c>
      <c r="O27" s="917" t="s">
        <v>951</v>
      </c>
      <c r="P27" s="916" t="s">
        <v>950</v>
      </c>
      <c r="Q27" s="917" t="s">
        <v>951</v>
      </c>
      <c r="R27" s="916" t="s">
        <v>950</v>
      </c>
      <c r="S27" s="915" t="s">
        <v>951</v>
      </c>
      <c r="T27" s="918" t="s">
        <v>952</v>
      </c>
    </row>
    <row r="28" spans="2:20" s="820" customFormat="1" ht="13" customHeight="1">
      <c r="B28" s="906">
        <v>1</v>
      </c>
      <c r="C28" s="907" t="s">
        <v>958</v>
      </c>
      <c r="D28" s="908" t="s">
        <v>29</v>
      </c>
      <c r="E28" s="908" t="s">
        <v>331</v>
      </c>
      <c r="F28" s="909">
        <v>257</v>
      </c>
      <c r="G28" s="910" t="s">
        <v>954</v>
      </c>
      <c r="H28" s="911">
        <v>500</v>
      </c>
      <c r="I28" s="803"/>
      <c r="J28" s="919" t="s">
        <v>955</v>
      </c>
      <c r="K28" s="920" t="s">
        <v>956</v>
      </c>
      <c r="L28" s="920" t="s">
        <v>955</v>
      </c>
      <c r="M28" s="920" t="s">
        <v>956</v>
      </c>
      <c r="N28" s="920" t="s">
        <v>955</v>
      </c>
      <c r="O28" s="920" t="s">
        <v>956</v>
      </c>
      <c r="P28" s="920" t="s">
        <v>955</v>
      </c>
      <c r="Q28" s="920" t="s">
        <v>956</v>
      </c>
      <c r="R28" s="920" t="s">
        <v>955</v>
      </c>
      <c r="S28" s="920" t="s">
        <v>956</v>
      </c>
      <c r="T28" s="921"/>
    </row>
    <row r="29" spans="2:20" s="820" customFormat="1" ht="13" customHeight="1">
      <c r="B29" s="912">
        <v>2</v>
      </c>
      <c r="C29" s="804" t="s">
        <v>969</v>
      </c>
      <c r="D29" s="798" t="s">
        <v>23</v>
      </c>
      <c r="E29" s="799" t="s">
        <v>331</v>
      </c>
      <c r="F29" s="800">
        <v>257</v>
      </c>
      <c r="G29" s="805" t="s">
        <v>954</v>
      </c>
      <c r="H29" s="887" t="s">
        <v>970</v>
      </c>
      <c r="I29" s="803"/>
      <c r="J29" s="898" t="s">
        <v>971</v>
      </c>
      <c r="K29" s="802" t="s">
        <v>972</v>
      </c>
      <c r="L29" s="802" t="s">
        <v>955</v>
      </c>
      <c r="M29" s="802" t="s">
        <v>956</v>
      </c>
      <c r="N29" s="802" t="s">
        <v>955</v>
      </c>
      <c r="O29" s="802" t="s">
        <v>956</v>
      </c>
      <c r="P29" s="802" t="s">
        <v>955</v>
      </c>
      <c r="Q29" s="802" t="s">
        <v>956</v>
      </c>
      <c r="R29" s="802" t="s">
        <v>955</v>
      </c>
      <c r="S29" s="802" t="s">
        <v>956</v>
      </c>
      <c r="T29" s="887"/>
    </row>
    <row r="30" spans="2:20" s="820" customFormat="1" ht="13" customHeight="1">
      <c r="B30" s="912">
        <v>3</v>
      </c>
      <c r="C30" s="804" t="s">
        <v>1009</v>
      </c>
      <c r="D30" s="780" t="s">
        <v>29</v>
      </c>
      <c r="E30" s="799" t="s">
        <v>331</v>
      </c>
      <c r="F30" s="800">
        <v>257</v>
      </c>
      <c r="G30" s="805" t="s">
        <v>954</v>
      </c>
      <c r="H30" s="887" t="s">
        <v>1010</v>
      </c>
      <c r="I30" s="806"/>
      <c r="J30" s="898" t="s">
        <v>963</v>
      </c>
      <c r="K30" s="802" t="s">
        <v>1011</v>
      </c>
      <c r="L30" s="802" t="s">
        <v>893</v>
      </c>
      <c r="M30" s="802" t="s">
        <v>1012</v>
      </c>
      <c r="N30" s="802" t="s">
        <v>1013</v>
      </c>
      <c r="O30" s="802" t="s">
        <v>1014</v>
      </c>
      <c r="P30" s="802" t="s">
        <v>1015</v>
      </c>
      <c r="Q30" s="802" t="s">
        <v>1016</v>
      </c>
      <c r="R30" s="802" t="s">
        <v>1017</v>
      </c>
      <c r="S30" s="802" t="s">
        <v>1018</v>
      </c>
      <c r="T30" s="887"/>
    </row>
    <row r="31" spans="2:20" s="820" customFormat="1" ht="13" customHeight="1" thickBot="1">
      <c r="B31" s="913">
        <v>4</v>
      </c>
      <c r="C31" s="888" t="s">
        <v>1028</v>
      </c>
      <c r="D31" s="889" t="s">
        <v>23</v>
      </c>
      <c r="E31" s="890" t="s">
        <v>331</v>
      </c>
      <c r="F31" s="891">
        <v>257</v>
      </c>
      <c r="G31" s="892" t="s">
        <v>954</v>
      </c>
      <c r="H31" s="893" t="s">
        <v>1029</v>
      </c>
      <c r="I31" s="806"/>
      <c r="J31" s="899" t="s">
        <v>955</v>
      </c>
      <c r="K31" s="900" t="s">
        <v>956</v>
      </c>
      <c r="L31" s="900" t="s">
        <v>955</v>
      </c>
      <c r="M31" s="900" t="s">
        <v>956</v>
      </c>
      <c r="N31" s="900"/>
      <c r="O31" s="900"/>
      <c r="P31" s="900"/>
      <c r="Q31" s="900"/>
      <c r="R31" s="900"/>
      <c r="S31" s="900"/>
      <c r="T31" s="901"/>
    </row>
    <row r="32" spans="2:20">
      <c r="C32" s="776"/>
      <c r="D32" s="822"/>
      <c r="E32" s="776"/>
      <c r="F32" s="776"/>
      <c r="G32" s="776"/>
      <c r="H32" s="823"/>
      <c r="I32" s="823"/>
      <c r="J32" s="823"/>
      <c r="K32" s="822"/>
      <c r="M32" s="822"/>
      <c r="O32" s="822"/>
      <c r="T32" s="824"/>
    </row>
    <row r="33" spans="3:9" ht="19.5" customHeight="1"/>
    <row r="34" spans="3:9" s="819" customFormat="1" ht="17" customHeight="1"/>
    <row r="35" spans="3:9" s="828" customFormat="1"/>
    <row r="36" spans="3:9" s="828" customFormat="1"/>
    <row r="37" spans="3:9" s="828" customFormat="1"/>
    <row r="38" spans="3:9">
      <c r="C38" s="776"/>
      <c r="D38" s="776"/>
      <c r="E38" s="776"/>
      <c r="F38" s="776"/>
      <c r="G38" s="776"/>
    </row>
    <row r="43" spans="3:9">
      <c r="C43" s="829"/>
      <c r="D43" s="830"/>
      <c r="E43" s="823"/>
      <c r="F43" s="823"/>
      <c r="G43" s="831"/>
      <c r="H43" s="831"/>
      <c r="I43" s="831"/>
    </row>
    <row r="44" spans="3:9">
      <c r="C44" s="776"/>
      <c r="D44" s="822"/>
      <c r="E44" s="776"/>
      <c r="F44" s="776"/>
      <c r="G44" s="776"/>
      <c r="H44" s="823"/>
      <c r="I44" s="823"/>
    </row>
    <row r="45" spans="3:9">
      <c r="C45" s="776"/>
      <c r="D45" s="822"/>
      <c r="E45" s="776"/>
      <c r="F45" s="776"/>
      <c r="G45" s="776"/>
      <c r="H45" s="823"/>
      <c r="I45" s="823"/>
    </row>
    <row r="46" spans="3:9">
      <c r="C46" s="776"/>
      <c r="D46" s="822"/>
      <c r="E46" s="776"/>
      <c r="F46" s="776"/>
      <c r="G46" s="776"/>
      <c r="H46" s="823"/>
      <c r="I46" s="823"/>
    </row>
    <row r="47" spans="3:9">
      <c r="C47" s="776"/>
      <c r="D47" s="822"/>
      <c r="E47" s="776"/>
      <c r="F47" s="776"/>
      <c r="G47" s="776"/>
    </row>
  </sheetData>
  <mergeCells count="4">
    <mergeCell ref="B1:T1"/>
    <mergeCell ref="B2:T2"/>
    <mergeCell ref="F3:L3"/>
    <mergeCell ref="B5:T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6EDA6-D065-C94F-80DF-BCC6CBEC3D28}">
  <dimension ref="B2:R30"/>
  <sheetViews>
    <sheetView workbookViewId="0">
      <selection activeCell="U22" sqref="U22"/>
    </sheetView>
  </sheetViews>
  <sheetFormatPr baseColWidth="10" defaultRowHeight="16"/>
  <cols>
    <col min="1" max="1" width="1.125" style="107" customWidth="1"/>
    <col min="2" max="2" width="10.625" style="107"/>
    <col min="3" max="3" width="16.875" style="107" customWidth="1"/>
    <col min="4" max="4" width="10.625" style="107"/>
    <col min="5" max="5" width="25.25" style="107" bestFit="1" customWidth="1"/>
    <col min="6" max="6" width="10.625" style="107"/>
    <col min="7" max="7" width="34.125" style="107" bestFit="1" customWidth="1"/>
    <col min="8" max="8" width="10.125" style="107" customWidth="1"/>
    <col min="9" max="9" width="1.625" style="107" customWidth="1"/>
    <col min="10" max="18" width="7.25" style="107" customWidth="1"/>
    <col min="19" max="16384" width="10.625" style="107"/>
  </cols>
  <sheetData>
    <row r="2" spans="2:18" ht="23">
      <c r="C2" s="108"/>
      <c r="D2" s="108"/>
      <c r="E2" s="108"/>
      <c r="F2" s="111" t="s">
        <v>1125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2:18" ht="23">
      <c r="C3" s="108"/>
      <c r="D3" s="108"/>
      <c r="F3" s="111" t="s">
        <v>1126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8" ht="20">
      <c r="B4" s="148"/>
      <c r="C4" s="149"/>
      <c r="E4" s="150"/>
    </row>
    <row r="5" spans="2:18" ht="24.75" customHeight="1">
      <c r="B5" s="990" t="s">
        <v>1127</v>
      </c>
    </row>
    <row r="6" spans="2:18" ht="17" thickBot="1">
      <c r="B6" s="990"/>
    </row>
    <row r="7" spans="2:18" ht="17" thickBot="1">
      <c r="B7" s="265" t="s">
        <v>1</v>
      </c>
      <c r="C7" s="956" t="s">
        <v>81</v>
      </c>
      <c r="D7" s="267" t="s">
        <v>82</v>
      </c>
      <c r="E7" s="268" t="s">
        <v>83</v>
      </c>
      <c r="F7" s="268" t="s">
        <v>5</v>
      </c>
      <c r="G7" s="269" t="s">
        <v>6</v>
      </c>
      <c r="H7" s="991" t="s">
        <v>84</v>
      </c>
      <c r="J7" s="992" t="s">
        <v>85</v>
      </c>
      <c r="K7" s="993" t="s">
        <v>86</v>
      </c>
      <c r="L7" s="993" t="s">
        <v>87</v>
      </c>
      <c r="M7" s="993" t="s">
        <v>88</v>
      </c>
      <c r="N7" s="993" t="s">
        <v>89</v>
      </c>
      <c r="O7" s="993" t="s">
        <v>227</v>
      </c>
      <c r="P7" s="993" t="s">
        <v>228</v>
      </c>
      <c r="Q7" s="993" t="s">
        <v>229</v>
      </c>
      <c r="R7" s="993" t="s">
        <v>1128</v>
      </c>
    </row>
    <row r="8" spans="2:18">
      <c r="B8" s="960" t="s">
        <v>230</v>
      </c>
      <c r="C8" s="994" t="s">
        <v>1129</v>
      </c>
      <c r="D8" s="931"/>
      <c r="E8" s="995" t="s">
        <v>708</v>
      </c>
      <c r="F8" s="638">
        <v>354</v>
      </c>
      <c r="G8" s="996" t="s">
        <v>1130</v>
      </c>
      <c r="H8" s="166">
        <v>1000</v>
      </c>
      <c r="I8" s="206"/>
      <c r="J8" s="997">
        <v>812.79</v>
      </c>
      <c r="K8" s="998">
        <v>960.91</v>
      </c>
      <c r="L8" s="998">
        <v>878.37</v>
      </c>
      <c r="M8" s="998">
        <v>899.92</v>
      </c>
      <c r="N8" s="998">
        <v>1000</v>
      </c>
      <c r="O8" s="998">
        <v>1000</v>
      </c>
      <c r="P8" s="998">
        <v>1000</v>
      </c>
      <c r="Q8" s="998">
        <v>979.54</v>
      </c>
      <c r="R8" s="998">
        <v>931.02</v>
      </c>
    </row>
    <row r="9" spans="2:18">
      <c r="B9" s="962" t="s">
        <v>234</v>
      </c>
      <c r="C9" s="994" t="s">
        <v>1131</v>
      </c>
      <c r="D9" s="636"/>
      <c r="E9" s="636" t="s">
        <v>1132</v>
      </c>
      <c r="F9" s="638">
        <v>69</v>
      </c>
      <c r="G9" s="999" t="s">
        <v>1133</v>
      </c>
      <c r="H9" s="1000">
        <v>993.66777519817606</v>
      </c>
      <c r="I9" s="206"/>
      <c r="J9" s="1001">
        <v>803.29</v>
      </c>
      <c r="K9" s="998">
        <v>947.42</v>
      </c>
      <c r="L9" s="998">
        <v>1000</v>
      </c>
      <c r="M9" s="998">
        <v>1000</v>
      </c>
      <c r="N9" s="998">
        <v>870.66</v>
      </c>
      <c r="O9" s="998">
        <v>969.98</v>
      </c>
      <c r="P9" s="998">
        <v>876.6</v>
      </c>
      <c r="Q9" s="998">
        <v>976.44</v>
      </c>
      <c r="R9" s="998">
        <v>960.22</v>
      </c>
    </row>
    <row r="10" spans="2:18">
      <c r="B10" s="962" t="s">
        <v>236</v>
      </c>
      <c r="C10" s="994" t="s">
        <v>1134</v>
      </c>
      <c r="D10" s="643"/>
      <c r="E10" s="643" t="s">
        <v>1135</v>
      </c>
      <c r="F10" s="638">
        <v>379</v>
      </c>
      <c r="G10" s="1002" t="s">
        <v>1136</v>
      </c>
      <c r="H10" s="166">
        <v>979.92355315722318</v>
      </c>
      <c r="I10" s="206"/>
      <c r="J10" s="998">
        <v>819.89</v>
      </c>
      <c r="K10" s="998">
        <v>937.78</v>
      </c>
      <c r="L10" s="998">
        <v>998.69</v>
      </c>
      <c r="M10" s="998">
        <v>981.11</v>
      </c>
      <c r="N10" s="997">
        <v>810.02</v>
      </c>
      <c r="O10" s="998">
        <v>888.41</v>
      </c>
      <c r="P10" s="998">
        <v>925.31</v>
      </c>
      <c r="Q10" s="998">
        <v>1000</v>
      </c>
      <c r="R10" s="998">
        <v>944.99</v>
      </c>
    </row>
    <row r="11" spans="2:18">
      <c r="B11" s="964" t="s">
        <v>240</v>
      </c>
      <c r="C11" s="994" t="s">
        <v>1137</v>
      </c>
      <c r="D11" s="643"/>
      <c r="E11" s="643" t="s">
        <v>1138</v>
      </c>
      <c r="F11" s="638">
        <v>566</v>
      </c>
      <c r="G11" s="1002" t="s">
        <v>1139</v>
      </c>
      <c r="H11" s="166">
        <v>965.4878061533957</v>
      </c>
      <c r="I11" s="206"/>
      <c r="J11" s="998">
        <v>1000</v>
      </c>
      <c r="K11" s="1001">
        <v>759.47</v>
      </c>
      <c r="L11" s="998">
        <v>922.95</v>
      </c>
      <c r="M11" s="998">
        <v>820.17</v>
      </c>
      <c r="N11" s="998">
        <v>904.23</v>
      </c>
      <c r="O11" s="998">
        <v>912.68</v>
      </c>
      <c r="P11" s="998">
        <v>913.77</v>
      </c>
      <c r="Q11" s="998">
        <v>932.5</v>
      </c>
      <c r="R11" s="998">
        <v>979.45</v>
      </c>
    </row>
    <row r="12" spans="2:18">
      <c r="B12" s="964" t="s">
        <v>242</v>
      </c>
      <c r="C12" s="994" t="s">
        <v>1140</v>
      </c>
      <c r="D12" s="643"/>
      <c r="E12" s="1002" t="s">
        <v>708</v>
      </c>
      <c r="F12" s="638">
        <v>354</v>
      </c>
      <c r="G12" s="1002" t="s">
        <v>1130</v>
      </c>
      <c r="H12" s="166">
        <v>956.70844575516094</v>
      </c>
      <c r="I12" s="206"/>
      <c r="J12" s="998">
        <v>858.25</v>
      </c>
      <c r="K12" s="998">
        <v>1000</v>
      </c>
      <c r="L12" s="1001">
        <v>854.2</v>
      </c>
      <c r="M12" s="998">
        <v>858.95</v>
      </c>
      <c r="N12" s="998">
        <v>864.38</v>
      </c>
      <c r="O12" s="998">
        <v>895</v>
      </c>
      <c r="P12" s="998">
        <v>908.27</v>
      </c>
      <c r="Q12" s="998">
        <v>933.74</v>
      </c>
      <c r="R12" s="998">
        <v>1000</v>
      </c>
    </row>
    <row r="13" spans="2:18">
      <c r="B13" s="964" t="s">
        <v>244</v>
      </c>
      <c r="C13" s="994" t="s">
        <v>1141</v>
      </c>
      <c r="D13" s="643"/>
      <c r="E13" s="1002" t="s">
        <v>708</v>
      </c>
      <c r="F13" s="638">
        <v>875</v>
      </c>
      <c r="G13" s="1002" t="s">
        <v>1142</v>
      </c>
      <c r="H13" s="166">
        <v>941.1197214030243</v>
      </c>
      <c r="I13" s="206"/>
      <c r="J13" s="998">
        <v>999.39</v>
      </c>
      <c r="K13" s="998">
        <v>831.4</v>
      </c>
      <c r="L13" s="1001">
        <v>778.71</v>
      </c>
      <c r="M13" s="998">
        <v>886.19</v>
      </c>
      <c r="N13" s="998">
        <v>878.1</v>
      </c>
      <c r="O13" s="998">
        <v>893.87</v>
      </c>
      <c r="P13" s="998">
        <v>905.06</v>
      </c>
      <c r="Q13" s="998">
        <v>874.47</v>
      </c>
      <c r="R13" s="998">
        <v>930.86</v>
      </c>
    </row>
    <row r="14" spans="2:18">
      <c r="B14" s="964" t="s">
        <v>246</v>
      </c>
      <c r="C14" s="994" t="s">
        <v>1143</v>
      </c>
      <c r="D14" s="643"/>
      <c r="E14" s="643" t="s">
        <v>1138</v>
      </c>
      <c r="F14" s="638">
        <v>693</v>
      </c>
      <c r="G14" s="1002" t="s">
        <v>1144</v>
      </c>
      <c r="H14" s="166">
        <v>928.67357930183425</v>
      </c>
      <c r="I14" s="206"/>
      <c r="J14" s="998">
        <v>896.24</v>
      </c>
      <c r="K14" s="998">
        <v>825.53</v>
      </c>
      <c r="L14" s="998">
        <v>887.94</v>
      </c>
      <c r="M14" s="998">
        <v>879.66</v>
      </c>
      <c r="N14" s="1001">
        <v>800.56</v>
      </c>
      <c r="O14" s="998">
        <v>810.09</v>
      </c>
      <c r="P14" s="998">
        <v>922.65</v>
      </c>
      <c r="Q14" s="998">
        <v>925.15</v>
      </c>
      <c r="R14" s="998">
        <v>956.87</v>
      </c>
    </row>
    <row r="15" spans="2:18">
      <c r="B15" s="964" t="s">
        <v>248</v>
      </c>
      <c r="C15" s="994" t="s">
        <v>1145</v>
      </c>
      <c r="D15" s="643"/>
      <c r="E15" s="995" t="s">
        <v>708</v>
      </c>
      <c r="F15" s="638">
        <v>354</v>
      </c>
      <c r="G15" s="1002" t="s">
        <v>1130</v>
      </c>
      <c r="H15" s="166">
        <v>926.98855911819453</v>
      </c>
      <c r="I15" s="206"/>
      <c r="J15" s="1001">
        <v>0</v>
      </c>
      <c r="K15" s="998">
        <v>870.03</v>
      </c>
      <c r="L15" s="998">
        <v>953.81</v>
      </c>
      <c r="M15" s="998">
        <v>849.37</v>
      </c>
      <c r="N15" s="998">
        <v>981.8</v>
      </c>
      <c r="O15" s="998">
        <v>900.55</v>
      </c>
      <c r="P15" s="998">
        <v>857.55</v>
      </c>
      <c r="Q15" s="998">
        <v>900.49</v>
      </c>
      <c r="R15" s="998">
        <v>877.64</v>
      </c>
    </row>
    <row r="16" spans="2:18">
      <c r="B16" s="964" t="s">
        <v>253</v>
      </c>
      <c r="C16" s="994" t="s">
        <v>1146</v>
      </c>
      <c r="D16" s="643"/>
      <c r="E16" s="643" t="s">
        <v>1147</v>
      </c>
      <c r="F16" s="638">
        <v>972</v>
      </c>
      <c r="G16" s="1002" t="s">
        <v>1148</v>
      </c>
      <c r="H16" s="166">
        <v>911.7985400849177</v>
      </c>
      <c r="I16" s="206"/>
      <c r="J16" s="998">
        <v>732.18</v>
      </c>
      <c r="K16" s="998">
        <v>989.68</v>
      </c>
      <c r="L16" s="998">
        <v>908.98</v>
      </c>
      <c r="M16" s="998">
        <v>803.46</v>
      </c>
      <c r="N16" s="998">
        <v>869.96</v>
      </c>
      <c r="O16" s="1001">
        <v>677.17</v>
      </c>
      <c r="P16" s="998">
        <v>933.22</v>
      </c>
      <c r="Q16" s="998">
        <v>783.35</v>
      </c>
      <c r="R16" s="998">
        <v>954.21</v>
      </c>
    </row>
    <row r="17" spans="2:18">
      <c r="B17" s="964" t="s">
        <v>255</v>
      </c>
      <c r="C17" s="994" t="s">
        <v>1149</v>
      </c>
      <c r="D17" s="643"/>
      <c r="E17" s="995" t="s">
        <v>708</v>
      </c>
      <c r="F17" s="638">
        <v>498</v>
      </c>
      <c r="G17" s="1002" t="s">
        <v>709</v>
      </c>
      <c r="H17" s="166">
        <v>909.49781431051429</v>
      </c>
      <c r="I17" s="206"/>
      <c r="J17" s="998">
        <v>809.42</v>
      </c>
      <c r="K17" s="998">
        <v>856.66</v>
      </c>
      <c r="L17" s="998">
        <v>956.61</v>
      </c>
      <c r="M17" s="998">
        <v>888.33</v>
      </c>
      <c r="N17" s="998">
        <v>833.66</v>
      </c>
      <c r="O17" s="1001">
        <v>798.71</v>
      </c>
      <c r="P17" s="998">
        <v>899.35</v>
      </c>
      <c r="Q17" s="998">
        <v>808.52</v>
      </c>
      <c r="R17" s="998">
        <v>904.89</v>
      </c>
    </row>
    <row r="18" spans="2:18">
      <c r="B18" s="964" t="s">
        <v>257</v>
      </c>
      <c r="C18" s="994" t="s">
        <v>1150</v>
      </c>
      <c r="D18" s="643"/>
      <c r="E18" s="643" t="s">
        <v>1147</v>
      </c>
      <c r="F18" s="638">
        <v>972</v>
      </c>
      <c r="G18" s="1002" t="s">
        <v>1148</v>
      </c>
      <c r="H18" s="166">
        <v>905.39964652485833</v>
      </c>
      <c r="I18" s="206"/>
      <c r="J18" s="998">
        <v>849.29</v>
      </c>
      <c r="K18" s="1001">
        <v>636.52</v>
      </c>
      <c r="L18" s="998">
        <v>873.99</v>
      </c>
      <c r="M18" s="998">
        <v>916.17</v>
      </c>
      <c r="N18" s="998">
        <v>833.01</v>
      </c>
      <c r="O18" s="998">
        <v>819.36</v>
      </c>
      <c r="P18" s="998">
        <v>892.31</v>
      </c>
      <c r="Q18" s="998">
        <v>871.84</v>
      </c>
      <c r="R18" s="998">
        <v>870.12</v>
      </c>
    </row>
    <row r="19" spans="2:18">
      <c r="B19" s="964" t="s">
        <v>262</v>
      </c>
      <c r="C19" s="994" t="s">
        <v>1151</v>
      </c>
      <c r="D19" s="643"/>
      <c r="E19" s="636" t="s">
        <v>1132</v>
      </c>
      <c r="F19" s="638">
        <v>69</v>
      </c>
      <c r="G19" s="1002" t="s">
        <v>1133</v>
      </c>
      <c r="H19" s="166">
        <v>898.56283072933013</v>
      </c>
      <c r="I19" s="206"/>
      <c r="J19" s="998">
        <v>951.64</v>
      </c>
      <c r="K19" s="1001">
        <v>751.14</v>
      </c>
      <c r="L19" s="998">
        <v>767.19</v>
      </c>
      <c r="M19" s="998">
        <v>854.46</v>
      </c>
      <c r="N19" s="998">
        <v>897.28</v>
      </c>
      <c r="O19" s="998">
        <v>878.78</v>
      </c>
      <c r="P19" s="998">
        <v>815.16</v>
      </c>
      <c r="Q19" s="998">
        <v>854.77</v>
      </c>
      <c r="R19" s="998">
        <v>854.51</v>
      </c>
    </row>
    <row r="20" spans="2:18">
      <c r="B20" s="964" t="s">
        <v>266</v>
      </c>
      <c r="C20" s="994" t="s">
        <v>1152</v>
      </c>
      <c r="D20" s="643"/>
      <c r="E20" s="636" t="s">
        <v>1132</v>
      </c>
      <c r="F20" s="638">
        <v>859</v>
      </c>
      <c r="G20" s="1002" t="s">
        <v>1153</v>
      </c>
      <c r="H20" s="166">
        <v>893.59143293384363</v>
      </c>
      <c r="I20" s="206"/>
      <c r="J20" s="1001">
        <v>729.56</v>
      </c>
      <c r="K20" s="998">
        <v>792.76</v>
      </c>
      <c r="L20" s="998">
        <v>892.63</v>
      </c>
      <c r="M20" s="998">
        <v>854.46</v>
      </c>
      <c r="N20" s="998">
        <v>846.41</v>
      </c>
      <c r="O20" s="998">
        <v>766.87</v>
      </c>
      <c r="P20" s="998">
        <v>887.37</v>
      </c>
      <c r="Q20" s="998">
        <v>986.4</v>
      </c>
      <c r="R20" s="998">
        <v>808.86</v>
      </c>
    </row>
    <row r="21" spans="2:18">
      <c r="B21" s="964" t="s">
        <v>270</v>
      </c>
      <c r="C21" s="994" t="s">
        <v>1154</v>
      </c>
      <c r="D21" s="643"/>
      <c r="E21" s="643" t="s">
        <v>1135</v>
      </c>
      <c r="F21" s="638">
        <v>410</v>
      </c>
      <c r="G21" s="1002" t="s">
        <v>1155</v>
      </c>
      <c r="H21" s="166">
        <v>886.15721277530281</v>
      </c>
      <c r="I21" s="206"/>
      <c r="J21" s="998">
        <v>831.35</v>
      </c>
      <c r="K21" s="998">
        <v>831.83</v>
      </c>
      <c r="L21" s="998">
        <v>828.46</v>
      </c>
      <c r="M21" s="998">
        <v>955.01</v>
      </c>
      <c r="N21" s="1001">
        <v>641.05999999999995</v>
      </c>
      <c r="O21" s="998">
        <v>799.48</v>
      </c>
      <c r="P21" s="998">
        <v>812.06</v>
      </c>
      <c r="Q21" s="998">
        <v>901.81</v>
      </c>
      <c r="R21" s="998">
        <v>818.89</v>
      </c>
    </row>
    <row r="22" spans="2:18">
      <c r="B22" s="964" t="s">
        <v>273</v>
      </c>
      <c r="C22" s="994" t="s">
        <v>1156</v>
      </c>
      <c r="D22" s="636"/>
      <c r="E22" s="636" t="s">
        <v>1132</v>
      </c>
      <c r="F22" s="638">
        <v>69</v>
      </c>
      <c r="G22" s="1002" t="s">
        <v>1133</v>
      </c>
      <c r="H22" s="166">
        <v>872.55155717303558</v>
      </c>
      <c r="I22" s="206"/>
      <c r="J22" s="998">
        <v>971.72</v>
      </c>
      <c r="K22" s="998">
        <v>811.69</v>
      </c>
      <c r="L22" s="998">
        <v>829.37</v>
      </c>
      <c r="M22" s="998">
        <v>877.04</v>
      </c>
      <c r="N22" s="1001">
        <v>693.73</v>
      </c>
      <c r="O22" s="998">
        <v>802.86</v>
      </c>
      <c r="P22" s="998">
        <v>741.61</v>
      </c>
      <c r="Q22" s="998">
        <v>802.47</v>
      </c>
      <c r="R22" s="998">
        <v>838.05</v>
      </c>
    </row>
    <row r="23" spans="2:18">
      <c r="B23" s="964" t="s">
        <v>277</v>
      </c>
      <c r="C23" s="994" t="s">
        <v>1157</v>
      </c>
      <c r="D23" s="1003"/>
      <c r="E23" s="995" t="s">
        <v>708</v>
      </c>
      <c r="F23" s="638">
        <v>354</v>
      </c>
      <c r="G23" s="1002" t="s">
        <v>1130</v>
      </c>
      <c r="H23" s="1000">
        <v>860.73811465980623</v>
      </c>
      <c r="I23" s="206"/>
      <c r="J23" s="1001">
        <v>695.26</v>
      </c>
      <c r="K23" s="998">
        <v>798.3</v>
      </c>
      <c r="L23" s="998">
        <v>824.12</v>
      </c>
      <c r="M23" s="998">
        <v>821.09</v>
      </c>
      <c r="N23" s="998">
        <v>802.34</v>
      </c>
      <c r="O23" s="998">
        <v>826.2</v>
      </c>
      <c r="P23" s="998">
        <v>786.78</v>
      </c>
      <c r="Q23" s="998">
        <v>953.78</v>
      </c>
      <c r="R23" s="998">
        <v>771.83</v>
      </c>
    </row>
    <row r="24" spans="2:18">
      <c r="B24" s="964" t="s">
        <v>279</v>
      </c>
      <c r="C24" s="994" t="s">
        <v>1158</v>
      </c>
      <c r="D24" s="1003"/>
      <c r="E24" s="636" t="s">
        <v>1132</v>
      </c>
      <c r="F24" s="1004">
        <v>703</v>
      </c>
      <c r="G24" s="1005" t="s">
        <v>1159</v>
      </c>
      <c r="H24" s="1000">
        <v>856.72883855179771</v>
      </c>
      <c r="I24" s="206"/>
      <c r="J24" s="998">
        <v>937.74</v>
      </c>
      <c r="K24" s="998">
        <v>854.37</v>
      </c>
      <c r="L24" s="998">
        <v>782.58</v>
      </c>
      <c r="M24" s="998">
        <v>711.52</v>
      </c>
      <c r="N24" s="1001">
        <v>694.96</v>
      </c>
      <c r="O24" s="998">
        <v>708.21</v>
      </c>
      <c r="P24" s="998">
        <v>876.15</v>
      </c>
      <c r="Q24" s="998">
        <v>781.74</v>
      </c>
      <c r="R24" s="998">
        <v>901.46</v>
      </c>
    </row>
    <row r="25" spans="2:18" ht="15" customHeight="1" thickBot="1">
      <c r="B25" s="966" t="s">
        <v>281</v>
      </c>
      <c r="C25" s="1006" t="s">
        <v>1160</v>
      </c>
      <c r="D25" s="170"/>
      <c r="E25" s="182" t="s">
        <v>1132</v>
      </c>
      <c r="F25" s="128">
        <v>895</v>
      </c>
      <c r="G25" s="129" t="s">
        <v>1161</v>
      </c>
      <c r="H25" s="678">
        <v>830.19598000460144</v>
      </c>
      <c r="I25" s="206"/>
      <c r="J25" s="998">
        <v>829.37</v>
      </c>
      <c r="K25" s="998">
        <v>847.72</v>
      </c>
      <c r="L25" s="998">
        <v>761.68</v>
      </c>
      <c r="M25" s="998">
        <v>718.35</v>
      </c>
      <c r="N25" s="998">
        <v>769.71</v>
      </c>
      <c r="O25" s="1001">
        <v>689.83</v>
      </c>
      <c r="P25" s="998">
        <v>817.37</v>
      </c>
      <c r="Q25" s="998">
        <v>854.47</v>
      </c>
      <c r="R25" s="998">
        <v>752.13</v>
      </c>
    </row>
    <row r="27" spans="2:18">
      <c r="B27" s="219"/>
      <c r="C27" s="1016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</row>
    <row r="28" spans="2:18">
      <c r="B28" s="220"/>
      <c r="C28" s="221"/>
    </row>
    <row r="29" spans="2:18">
      <c r="B29" s="220"/>
      <c r="C29" s="221"/>
    </row>
    <row r="30" spans="2:18">
      <c r="B30" s="220"/>
      <c r="C30" s="221"/>
      <c r="E30" s="221"/>
    </row>
  </sheetData>
  <mergeCells count="1">
    <mergeCell ref="C27:R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A1CF8-8F6A-D642-98A5-CC9B445301CA}">
  <dimension ref="B2:N57"/>
  <sheetViews>
    <sheetView zoomScale="80" zoomScaleNormal="80" workbookViewId="0">
      <selection activeCell="T41" sqref="T41"/>
    </sheetView>
  </sheetViews>
  <sheetFormatPr baseColWidth="10" defaultColWidth="8.625" defaultRowHeight="16"/>
  <cols>
    <col min="1" max="1" width="1.125" style="138" customWidth="1"/>
    <col min="2" max="2" width="4.25" style="138" customWidth="1"/>
    <col min="3" max="3" width="19.875" style="138" bestFit="1" customWidth="1"/>
    <col min="4" max="4" width="6.125" style="138" bestFit="1" customWidth="1"/>
    <col min="5" max="5" width="4.25" style="138" bestFit="1" customWidth="1"/>
    <col min="6" max="6" width="12.5" style="138" customWidth="1"/>
    <col min="7" max="7" width="18.125" style="138" customWidth="1"/>
    <col min="8" max="8" width="10.125" style="138" customWidth="1"/>
    <col min="9" max="9" width="1.625" style="138" customWidth="1"/>
    <col min="10" max="14" width="7.25" style="138" customWidth="1"/>
    <col min="15" max="16384" width="8.625" style="138"/>
  </cols>
  <sheetData>
    <row r="2" spans="2:14" ht="23">
      <c r="F2" s="111" t="s">
        <v>78</v>
      </c>
    </row>
    <row r="3" spans="2:14" ht="23">
      <c r="F3" s="111" t="s">
        <v>79</v>
      </c>
    </row>
    <row r="4" spans="2:14" ht="20">
      <c r="B4" s="139"/>
      <c r="C4" s="112"/>
      <c r="E4" s="113"/>
    </row>
    <row r="5" spans="2:14" ht="24.75" customHeight="1" thickBot="1">
      <c r="B5" s="114" t="s">
        <v>80</v>
      </c>
    </row>
    <row r="6" spans="2:14" ht="24.75" customHeight="1">
      <c r="B6" s="115" t="s">
        <v>1</v>
      </c>
      <c r="C6" s="116" t="s">
        <v>81</v>
      </c>
      <c r="D6" s="117" t="s">
        <v>82</v>
      </c>
      <c r="E6" s="118" t="s">
        <v>83</v>
      </c>
      <c r="F6" s="118" t="s">
        <v>5</v>
      </c>
      <c r="G6" s="119" t="s">
        <v>6</v>
      </c>
      <c r="H6" s="120" t="s">
        <v>84</v>
      </c>
      <c r="J6" s="121" t="s">
        <v>85</v>
      </c>
      <c r="K6" s="122" t="s">
        <v>86</v>
      </c>
      <c r="L6" s="122" t="s">
        <v>87</v>
      </c>
      <c r="M6" s="122" t="s">
        <v>88</v>
      </c>
      <c r="N6" s="123" t="s">
        <v>89</v>
      </c>
    </row>
    <row r="7" spans="2:14" ht="15" customHeight="1">
      <c r="B7" s="124">
        <v>1</v>
      </c>
      <c r="C7" s="140" t="s">
        <v>90</v>
      </c>
      <c r="D7" s="141"/>
      <c r="E7" s="141"/>
      <c r="F7" s="141">
        <v>282</v>
      </c>
      <c r="G7" s="142" t="s">
        <v>91</v>
      </c>
      <c r="H7" s="143">
        <v>7977.3</v>
      </c>
      <c r="J7" s="144" t="s">
        <v>92</v>
      </c>
      <c r="K7" s="145">
        <v>2000</v>
      </c>
      <c r="L7" s="145">
        <v>1988.1</v>
      </c>
      <c r="M7" s="145">
        <v>2000</v>
      </c>
      <c r="N7" s="146">
        <v>1989.2</v>
      </c>
    </row>
    <row r="8" spans="2:14" ht="15" customHeight="1">
      <c r="B8" s="124">
        <v>2</v>
      </c>
      <c r="C8" s="140" t="s">
        <v>93</v>
      </c>
      <c r="D8" s="141"/>
      <c r="E8" s="141"/>
      <c r="F8" s="141">
        <v>282</v>
      </c>
      <c r="G8" s="142" t="s">
        <v>91</v>
      </c>
      <c r="H8" s="143">
        <v>7957.8</v>
      </c>
      <c r="J8" s="144">
        <v>1961.3</v>
      </c>
      <c r="K8" s="145" t="s">
        <v>92</v>
      </c>
      <c r="L8" s="145">
        <v>2000</v>
      </c>
      <c r="M8" s="145">
        <v>1996.5</v>
      </c>
      <c r="N8" s="146">
        <v>2000</v>
      </c>
    </row>
    <row r="9" spans="2:14" ht="15" customHeight="1">
      <c r="B9" s="124">
        <v>3</v>
      </c>
      <c r="C9" s="140" t="s">
        <v>94</v>
      </c>
      <c r="D9" s="141"/>
      <c r="E9" s="141"/>
      <c r="F9" s="141">
        <v>574</v>
      </c>
      <c r="G9" s="142" t="s">
        <v>220</v>
      </c>
      <c r="H9" s="143">
        <v>7885.6</v>
      </c>
      <c r="J9" s="144">
        <v>2000</v>
      </c>
      <c r="K9" s="145" t="s">
        <v>92</v>
      </c>
      <c r="L9" s="145">
        <v>1990.1</v>
      </c>
      <c r="M9" s="145">
        <v>1915.6</v>
      </c>
      <c r="N9" s="146">
        <v>1979.9</v>
      </c>
    </row>
    <row r="10" spans="2:14" ht="15" customHeight="1">
      <c r="B10" s="143">
        <v>4</v>
      </c>
      <c r="C10" s="140" t="s">
        <v>95</v>
      </c>
      <c r="D10" s="141"/>
      <c r="E10" s="141"/>
      <c r="F10" s="141">
        <v>237</v>
      </c>
      <c r="G10" s="142" t="s">
        <v>96</v>
      </c>
      <c r="H10" s="143">
        <v>7618.4</v>
      </c>
      <c r="J10" s="144" t="s">
        <v>92</v>
      </c>
      <c r="K10" s="145">
        <v>1841.9</v>
      </c>
      <c r="L10" s="145">
        <v>1883</v>
      </c>
      <c r="M10" s="145">
        <v>1972.4</v>
      </c>
      <c r="N10" s="146">
        <v>1921.1</v>
      </c>
    </row>
    <row r="11" spans="2:14" ht="15" customHeight="1">
      <c r="B11" s="143">
        <v>5</v>
      </c>
      <c r="C11" s="140" t="s">
        <v>97</v>
      </c>
      <c r="D11" s="141"/>
      <c r="E11" s="141"/>
      <c r="F11" s="141">
        <v>38</v>
      </c>
      <c r="G11" s="142" t="s">
        <v>98</v>
      </c>
      <c r="H11" s="143">
        <v>7585.4</v>
      </c>
      <c r="J11" s="144">
        <v>1871.3</v>
      </c>
      <c r="K11" s="145" t="s">
        <v>92</v>
      </c>
      <c r="L11" s="145">
        <v>1918.2</v>
      </c>
      <c r="M11" s="145">
        <v>1863</v>
      </c>
      <c r="N11" s="146">
        <v>1932.9</v>
      </c>
    </row>
    <row r="12" spans="2:14" ht="15" customHeight="1">
      <c r="B12" s="143">
        <v>6</v>
      </c>
      <c r="C12" s="140" t="s">
        <v>99</v>
      </c>
      <c r="D12" s="141"/>
      <c r="E12" s="141"/>
      <c r="F12" s="141">
        <v>38</v>
      </c>
      <c r="G12" s="142" t="s">
        <v>98</v>
      </c>
      <c r="H12" s="143">
        <v>7557.4</v>
      </c>
      <c r="J12" s="144">
        <v>1898.3</v>
      </c>
      <c r="K12" s="145" t="s">
        <v>92</v>
      </c>
      <c r="L12" s="145">
        <v>1917.4</v>
      </c>
      <c r="M12" s="145">
        <v>1846.8</v>
      </c>
      <c r="N12" s="146">
        <v>1894.9</v>
      </c>
    </row>
    <row r="13" spans="2:14" ht="15" customHeight="1">
      <c r="B13" s="143">
        <v>7</v>
      </c>
      <c r="C13" s="140" t="s">
        <v>100</v>
      </c>
      <c r="D13" s="141" t="s">
        <v>23</v>
      </c>
      <c r="E13" s="141"/>
      <c r="F13" s="141">
        <v>882</v>
      </c>
      <c r="G13" s="142" t="s">
        <v>101</v>
      </c>
      <c r="H13" s="143">
        <v>7468.2</v>
      </c>
      <c r="J13" s="144">
        <v>1858.8</v>
      </c>
      <c r="K13" s="145">
        <v>1835.3</v>
      </c>
      <c r="L13" s="145">
        <v>1882.4</v>
      </c>
      <c r="M13" s="145">
        <v>1891.6999999999998</v>
      </c>
      <c r="N13" s="146" t="s">
        <v>92</v>
      </c>
    </row>
    <row r="14" spans="2:14" ht="15" customHeight="1">
      <c r="B14" s="143">
        <v>8</v>
      </c>
      <c r="C14" s="140" t="s">
        <v>102</v>
      </c>
      <c r="D14" s="141"/>
      <c r="E14" s="141"/>
      <c r="F14" s="141">
        <v>38</v>
      </c>
      <c r="G14" s="142" t="s">
        <v>98</v>
      </c>
      <c r="H14" s="143">
        <v>7432.1</v>
      </c>
      <c r="J14" s="144" t="s">
        <v>92</v>
      </c>
      <c r="K14" s="145">
        <v>1942.6</v>
      </c>
      <c r="L14" s="145">
        <v>1705.1</v>
      </c>
      <c r="M14" s="145">
        <v>1827</v>
      </c>
      <c r="N14" s="146">
        <v>1957.4</v>
      </c>
    </row>
    <row r="15" spans="2:14" ht="15" customHeight="1">
      <c r="B15" s="143">
        <v>9</v>
      </c>
      <c r="C15" s="140" t="s">
        <v>103</v>
      </c>
      <c r="D15" s="141"/>
      <c r="E15" s="141"/>
      <c r="F15" s="141">
        <v>512</v>
      </c>
      <c r="G15" s="142" t="s">
        <v>104</v>
      </c>
      <c r="H15" s="143">
        <v>7399.7</v>
      </c>
      <c r="J15" s="144">
        <v>1916.9</v>
      </c>
      <c r="K15" s="145">
        <v>1785.9</v>
      </c>
      <c r="L15" s="145" t="s">
        <v>92</v>
      </c>
      <c r="M15" s="145">
        <v>1850.5</v>
      </c>
      <c r="N15" s="146">
        <v>1846.4</v>
      </c>
    </row>
    <row r="16" spans="2:14" ht="15" customHeight="1">
      <c r="B16" s="143">
        <v>10</v>
      </c>
      <c r="C16" s="140" t="s">
        <v>105</v>
      </c>
      <c r="D16" s="141"/>
      <c r="E16" s="141"/>
      <c r="F16" s="141">
        <v>282</v>
      </c>
      <c r="G16" s="142" t="s">
        <v>91</v>
      </c>
      <c r="H16" s="143">
        <v>7334</v>
      </c>
      <c r="J16" s="144">
        <v>1934.2</v>
      </c>
      <c r="K16" s="145">
        <v>1701.9</v>
      </c>
      <c r="L16" s="145">
        <v>1903.6</v>
      </c>
      <c r="M16" s="145">
        <v>1794.3</v>
      </c>
      <c r="N16" s="146" t="s">
        <v>92</v>
      </c>
    </row>
    <row r="17" spans="2:14" ht="15" customHeight="1">
      <c r="B17" s="143">
        <v>11</v>
      </c>
      <c r="C17" s="140" t="s">
        <v>106</v>
      </c>
      <c r="D17" s="141"/>
      <c r="E17" s="141"/>
      <c r="F17" s="141">
        <v>155</v>
      </c>
      <c r="G17" s="142" t="s">
        <v>107</v>
      </c>
      <c r="H17" s="143">
        <v>7317.3</v>
      </c>
      <c r="J17" s="144">
        <v>1758.5</v>
      </c>
      <c r="K17" s="145">
        <v>1679.6</v>
      </c>
      <c r="L17" s="145">
        <v>1902</v>
      </c>
      <c r="M17" s="145">
        <v>1977.2</v>
      </c>
      <c r="N17" s="146" t="s">
        <v>92</v>
      </c>
    </row>
    <row r="18" spans="2:14" ht="15" customHeight="1">
      <c r="B18" s="143">
        <v>12</v>
      </c>
      <c r="C18" s="140" t="s">
        <v>108</v>
      </c>
      <c r="D18" s="141"/>
      <c r="E18" s="141"/>
      <c r="F18" s="141">
        <v>38</v>
      </c>
      <c r="G18" s="142" t="s">
        <v>98</v>
      </c>
      <c r="H18" s="143">
        <v>7309.6</v>
      </c>
      <c r="J18" s="144">
        <v>1852</v>
      </c>
      <c r="K18" s="145">
        <v>1844</v>
      </c>
      <c r="L18" s="145" t="s">
        <v>92</v>
      </c>
      <c r="M18" s="145">
        <v>1819.8</v>
      </c>
      <c r="N18" s="146">
        <v>1793.8</v>
      </c>
    </row>
    <row r="19" spans="2:14" ht="15" customHeight="1">
      <c r="B19" s="143">
        <v>13</v>
      </c>
      <c r="C19" s="140" t="s">
        <v>109</v>
      </c>
      <c r="D19" s="141"/>
      <c r="E19" s="141"/>
      <c r="F19" s="141">
        <v>882</v>
      </c>
      <c r="G19" s="142" t="s">
        <v>101</v>
      </c>
      <c r="H19" s="143">
        <v>7304</v>
      </c>
      <c r="J19" s="144" t="s">
        <v>92</v>
      </c>
      <c r="K19" s="145">
        <v>1792.6</v>
      </c>
      <c r="L19" s="145">
        <v>1880.4</v>
      </c>
      <c r="M19" s="145">
        <v>1750.8</v>
      </c>
      <c r="N19" s="146">
        <v>1880.2</v>
      </c>
    </row>
    <row r="20" spans="2:14" ht="15" customHeight="1">
      <c r="B20" s="143">
        <v>14</v>
      </c>
      <c r="C20" s="140" t="s">
        <v>110</v>
      </c>
      <c r="D20" s="141"/>
      <c r="E20" s="141"/>
      <c r="F20" s="141">
        <v>798</v>
      </c>
      <c r="G20" s="142" t="s">
        <v>111</v>
      </c>
      <c r="H20" s="143">
        <v>7292</v>
      </c>
      <c r="J20" s="144" t="s">
        <v>92</v>
      </c>
      <c r="K20" s="145">
        <v>1695.5</v>
      </c>
      <c r="L20" s="145">
        <v>1908.6</v>
      </c>
      <c r="M20" s="145">
        <v>1774.5</v>
      </c>
      <c r="N20" s="146">
        <v>1913.4</v>
      </c>
    </row>
    <row r="21" spans="2:14" ht="15" customHeight="1">
      <c r="B21" s="143">
        <v>15</v>
      </c>
      <c r="C21" s="140" t="s">
        <v>112</v>
      </c>
      <c r="D21" s="141"/>
      <c r="E21" s="141"/>
      <c r="F21" s="141">
        <v>451</v>
      </c>
      <c r="G21" s="142" t="s">
        <v>113</v>
      </c>
      <c r="H21" s="143">
        <v>7291.6</v>
      </c>
      <c r="J21" s="144" t="s">
        <v>92</v>
      </c>
      <c r="K21" s="145">
        <v>1830</v>
      </c>
      <c r="L21" s="145">
        <v>1854.1</v>
      </c>
      <c r="M21" s="145">
        <v>1674.6</v>
      </c>
      <c r="N21" s="146">
        <v>1932.9</v>
      </c>
    </row>
    <row r="22" spans="2:14" ht="15" customHeight="1">
      <c r="B22" s="143">
        <v>16</v>
      </c>
      <c r="C22" s="140" t="s">
        <v>114</v>
      </c>
      <c r="D22" s="141"/>
      <c r="E22" s="141"/>
      <c r="F22" s="141">
        <v>38</v>
      </c>
      <c r="G22" s="142" t="s">
        <v>98</v>
      </c>
      <c r="H22" s="143">
        <v>7278</v>
      </c>
      <c r="J22" s="144" t="s">
        <v>92</v>
      </c>
      <c r="K22" s="145">
        <v>1654.9</v>
      </c>
      <c r="L22" s="145">
        <v>1917.5</v>
      </c>
      <c r="M22" s="145">
        <v>1828.5</v>
      </c>
      <c r="N22" s="146">
        <v>1877.1</v>
      </c>
    </row>
    <row r="23" spans="2:14" ht="15" customHeight="1">
      <c r="B23" s="143">
        <v>17</v>
      </c>
      <c r="C23" s="140" t="s">
        <v>115</v>
      </c>
      <c r="D23" s="141"/>
      <c r="E23" s="141"/>
      <c r="F23" s="141">
        <v>882</v>
      </c>
      <c r="G23" s="142" t="s">
        <v>101</v>
      </c>
      <c r="H23" s="143">
        <v>7222.6</v>
      </c>
      <c r="J23" s="144">
        <v>1851.9</v>
      </c>
      <c r="K23" s="145">
        <v>1838.4</v>
      </c>
      <c r="L23" s="145" t="s">
        <v>92</v>
      </c>
      <c r="M23" s="145">
        <v>1783.3</v>
      </c>
      <c r="N23" s="146">
        <v>1749</v>
      </c>
    </row>
    <row r="24" spans="2:14" ht="15" customHeight="1">
      <c r="B24" s="143">
        <v>18</v>
      </c>
      <c r="C24" s="140" t="s">
        <v>116</v>
      </c>
      <c r="D24" s="141"/>
      <c r="E24" s="141"/>
      <c r="F24" s="141">
        <v>274</v>
      </c>
      <c r="G24" s="199" t="s">
        <v>117</v>
      </c>
      <c r="H24" s="143">
        <v>7180.5</v>
      </c>
      <c r="J24" s="144" t="s">
        <v>92</v>
      </c>
      <c r="K24" s="145">
        <v>1704.7</v>
      </c>
      <c r="L24" s="145">
        <v>1840.3</v>
      </c>
      <c r="M24" s="145">
        <v>1802.1999999999998</v>
      </c>
      <c r="N24" s="146">
        <v>1833.3000000000002</v>
      </c>
    </row>
    <row r="25" spans="2:14" ht="15" customHeight="1">
      <c r="B25" s="143">
        <v>19</v>
      </c>
      <c r="C25" s="140" t="s">
        <v>118</v>
      </c>
      <c r="D25" s="141"/>
      <c r="E25" s="141"/>
      <c r="F25" s="141">
        <v>110</v>
      </c>
      <c r="G25" s="142" t="s">
        <v>119</v>
      </c>
      <c r="H25" s="143">
        <v>7177.5</v>
      </c>
      <c r="J25" s="144" t="s">
        <v>92</v>
      </c>
      <c r="K25" s="145">
        <v>1709.3</v>
      </c>
      <c r="L25" s="145">
        <v>1845.9</v>
      </c>
      <c r="M25" s="145">
        <v>1867.7</v>
      </c>
      <c r="N25" s="146">
        <v>1754.6</v>
      </c>
    </row>
    <row r="26" spans="2:14" ht="15" customHeight="1">
      <c r="B26" s="143">
        <v>20</v>
      </c>
      <c r="C26" s="140" t="s">
        <v>120</v>
      </c>
      <c r="D26" s="141"/>
      <c r="E26" s="141"/>
      <c r="F26" s="141">
        <v>274</v>
      </c>
      <c r="G26" s="199" t="s">
        <v>117</v>
      </c>
      <c r="H26" s="143">
        <v>7154.4</v>
      </c>
      <c r="J26" s="144">
        <v>1674.2</v>
      </c>
      <c r="K26" s="145">
        <v>1823</v>
      </c>
      <c r="L26" s="145">
        <v>1817.4</v>
      </c>
      <c r="M26" s="145">
        <v>1839.8</v>
      </c>
      <c r="N26" s="146" t="s">
        <v>92</v>
      </c>
    </row>
    <row r="27" spans="2:14" ht="15" customHeight="1">
      <c r="B27" s="143">
        <v>21</v>
      </c>
      <c r="C27" s="140" t="s">
        <v>121</v>
      </c>
      <c r="D27" s="141"/>
      <c r="E27" s="141"/>
      <c r="F27" s="141">
        <v>195</v>
      </c>
      <c r="G27" s="142" t="s">
        <v>122</v>
      </c>
      <c r="H27" s="143">
        <v>7140.6</v>
      </c>
      <c r="J27" s="144">
        <v>1832.4</v>
      </c>
      <c r="K27" s="145">
        <v>1784.4</v>
      </c>
      <c r="L27" s="145">
        <v>1679.8</v>
      </c>
      <c r="M27" s="145">
        <v>1844</v>
      </c>
      <c r="N27" s="146" t="s">
        <v>92</v>
      </c>
    </row>
    <row r="28" spans="2:14" ht="15" customHeight="1">
      <c r="B28" s="143">
        <v>22</v>
      </c>
      <c r="C28" s="140" t="s">
        <v>123</v>
      </c>
      <c r="D28" s="141"/>
      <c r="E28" s="141"/>
      <c r="F28" s="141">
        <v>972</v>
      </c>
      <c r="G28" s="142" t="s">
        <v>124</v>
      </c>
      <c r="H28" s="143">
        <v>7113.6</v>
      </c>
      <c r="J28" s="144">
        <v>1692</v>
      </c>
      <c r="K28" s="145" t="s">
        <v>92</v>
      </c>
      <c r="L28" s="145">
        <v>1849.9</v>
      </c>
      <c r="M28" s="145">
        <v>1734.4</v>
      </c>
      <c r="N28" s="146">
        <v>1837.3000000000002</v>
      </c>
    </row>
    <row r="29" spans="2:14" ht="15" customHeight="1">
      <c r="B29" s="143">
        <v>23</v>
      </c>
      <c r="C29" s="140" t="s">
        <v>125</v>
      </c>
      <c r="D29" s="141"/>
      <c r="E29" s="141"/>
      <c r="F29" s="141">
        <v>669</v>
      </c>
      <c r="G29" s="199" t="s">
        <v>126</v>
      </c>
      <c r="H29" s="143">
        <v>7071.9</v>
      </c>
      <c r="J29" s="144">
        <v>1746.9</v>
      </c>
      <c r="K29" s="145" t="s">
        <v>92</v>
      </c>
      <c r="L29" s="145">
        <v>1736</v>
      </c>
      <c r="M29" s="145">
        <v>1792.8</v>
      </c>
      <c r="N29" s="146">
        <v>1796.2</v>
      </c>
    </row>
    <row r="30" spans="2:14" ht="15" customHeight="1">
      <c r="B30" s="143">
        <v>24</v>
      </c>
      <c r="C30" s="140" t="s">
        <v>127</v>
      </c>
      <c r="D30" s="141"/>
      <c r="E30" s="141"/>
      <c r="F30" s="141">
        <v>882</v>
      </c>
      <c r="G30" s="142" t="s">
        <v>101</v>
      </c>
      <c r="H30" s="143">
        <v>7056</v>
      </c>
      <c r="J30" s="144" t="s">
        <v>92</v>
      </c>
      <c r="K30" s="145">
        <v>1692.3000000000002</v>
      </c>
      <c r="L30" s="145">
        <v>1731</v>
      </c>
      <c r="M30" s="145">
        <v>1828.3</v>
      </c>
      <c r="N30" s="146">
        <v>1804.4</v>
      </c>
    </row>
    <row r="31" spans="2:14" ht="15" customHeight="1">
      <c r="B31" s="143">
        <v>25</v>
      </c>
      <c r="C31" s="140" t="s">
        <v>128</v>
      </c>
      <c r="D31" s="141"/>
      <c r="E31" s="141"/>
      <c r="F31" s="141">
        <v>274</v>
      </c>
      <c r="G31" s="199" t="s">
        <v>117</v>
      </c>
      <c r="H31" s="143">
        <v>7052.4</v>
      </c>
      <c r="J31" s="144">
        <v>1643.2</v>
      </c>
      <c r="K31" s="145">
        <v>1804</v>
      </c>
      <c r="L31" s="145" t="s">
        <v>92</v>
      </c>
      <c r="M31" s="145">
        <v>1812.8</v>
      </c>
      <c r="N31" s="146">
        <v>1792.4</v>
      </c>
    </row>
    <row r="32" spans="2:14" ht="15" customHeight="1">
      <c r="B32" s="143">
        <v>26</v>
      </c>
      <c r="C32" s="140" t="s">
        <v>129</v>
      </c>
      <c r="D32" s="141"/>
      <c r="E32" s="141"/>
      <c r="F32" s="141">
        <v>282</v>
      </c>
      <c r="G32" s="142" t="s">
        <v>91</v>
      </c>
      <c r="H32" s="143">
        <v>7024</v>
      </c>
      <c r="J32" s="144">
        <v>1807.6</v>
      </c>
      <c r="K32" s="145">
        <v>1779.3</v>
      </c>
      <c r="L32" s="145">
        <v>1693.7</v>
      </c>
      <c r="M32" s="145">
        <v>1743.4</v>
      </c>
      <c r="N32" s="146" t="s">
        <v>92</v>
      </c>
    </row>
    <row r="33" spans="2:14" ht="15" customHeight="1">
      <c r="B33" s="143">
        <v>27</v>
      </c>
      <c r="C33" s="140" t="s">
        <v>130</v>
      </c>
      <c r="D33" s="141"/>
      <c r="E33" s="141"/>
      <c r="F33" s="141">
        <v>882</v>
      </c>
      <c r="G33" s="142" t="s">
        <v>101</v>
      </c>
      <c r="H33" s="143">
        <v>7001.5</v>
      </c>
      <c r="J33" s="144" t="s">
        <v>92</v>
      </c>
      <c r="K33" s="145">
        <v>1600.6</v>
      </c>
      <c r="L33" s="145">
        <v>1855.1</v>
      </c>
      <c r="M33" s="145">
        <v>1694.5</v>
      </c>
      <c r="N33" s="146">
        <v>1851.3</v>
      </c>
    </row>
    <row r="34" spans="2:14" ht="15" customHeight="1">
      <c r="B34" s="143">
        <v>28</v>
      </c>
      <c r="C34" s="140" t="s">
        <v>131</v>
      </c>
      <c r="D34" s="141"/>
      <c r="E34" s="141"/>
      <c r="F34" s="141">
        <v>282</v>
      </c>
      <c r="G34" s="142" t="s">
        <v>91</v>
      </c>
      <c r="H34" s="143">
        <v>6939.9</v>
      </c>
      <c r="J34" s="144">
        <v>1720</v>
      </c>
      <c r="K34" s="145">
        <v>1706.2</v>
      </c>
      <c r="L34" s="145">
        <v>1715.2</v>
      </c>
      <c r="M34" s="145" t="s">
        <v>92</v>
      </c>
      <c r="N34" s="146">
        <v>1798.5</v>
      </c>
    </row>
    <row r="35" spans="2:14" ht="15" customHeight="1">
      <c r="B35" s="143">
        <v>29</v>
      </c>
      <c r="C35" s="140" t="s">
        <v>132</v>
      </c>
      <c r="D35" s="141"/>
      <c r="E35" s="141"/>
      <c r="F35" s="141">
        <v>274</v>
      </c>
      <c r="G35" s="199" t="s">
        <v>117</v>
      </c>
      <c r="H35" s="143">
        <v>6915.2</v>
      </c>
      <c r="J35" s="144" t="s">
        <v>92</v>
      </c>
      <c r="K35" s="145">
        <v>1754.7</v>
      </c>
      <c r="L35" s="145">
        <v>1627.1</v>
      </c>
      <c r="M35" s="145">
        <v>1756.2</v>
      </c>
      <c r="N35" s="146">
        <v>1777.2</v>
      </c>
    </row>
    <row r="36" spans="2:14" ht="15" customHeight="1">
      <c r="B36" s="143">
        <v>30</v>
      </c>
      <c r="C36" s="140" t="s">
        <v>133</v>
      </c>
      <c r="D36" s="141"/>
      <c r="E36" s="141"/>
      <c r="F36" s="141">
        <v>112</v>
      </c>
      <c r="G36" s="142" t="s">
        <v>134</v>
      </c>
      <c r="H36" s="143">
        <v>6848.9</v>
      </c>
      <c r="J36" s="144">
        <v>1660.1</v>
      </c>
      <c r="K36" s="145">
        <v>1620.3</v>
      </c>
      <c r="L36" s="145">
        <v>1879.8</v>
      </c>
      <c r="M36" s="145" t="s">
        <v>92</v>
      </c>
      <c r="N36" s="146">
        <v>1688.7</v>
      </c>
    </row>
    <row r="37" spans="2:14" ht="15" customHeight="1">
      <c r="B37" s="143">
        <v>31</v>
      </c>
      <c r="C37" s="140" t="s">
        <v>135</v>
      </c>
      <c r="D37" s="141"/>
      <c r="E37" s="141"/>
      <c r="F37" s="141">
        <v>676</v>
      </c>
      <c r="G37" s="142" t="s">
        <v>136</v>
      </c>
      <c r="H37" s="143">
        <v>6766.5</v>
      </c>
      <c r="J37" s="144">
        <v>1636</v>
      </c>
      <c r="K37" s="145" t="s">
        <v>92</v>
      </c>
      <c r="L37" s="145">
        <v>1766.8</v>
      </c>
      <c r="M37" s="145">
        <v>1552.3</v>
      </c>
      <c r="N37" s="146">
        <v>1811.4</v>
      </c>
    </row>
    <row r="38" spans="2:14" ht="15" customHeight="1">
      <c r="B38" s="143">
        <v>32</v>
      </c>
      <c r="C38" s="140" t="s">
        <v>137</v>
      </c>
      <c r="D38" s="141"/>
      <c r="E38" s="141"/>
      <c r="F38" s="141">
        <v>274</v>
      </c>
      <c r="G38" s="199" t="s">
        <v>117</v>
      </c>
      <c r="H38" s="143">
        <v>6750.6</v>
      </c>
      <c r="J38" s="144">
        <v>1574.6</v>
      </c>
      <c r="K38" s="145" t="s">
        <v>92</v>
      </c>
      <c r="L38" s="145">
        <v>1669.1</v>
      </c>
      <c r="M38" s="145">
        <v>1734.2</v>
      </c>
      <c r="N38" s="146">
        <v>1772.7</v>
      </c>
    </row>
    <row r="39" spans="2:14" ht="15" customHeight="1">
      <c r="B39" s="143">
        <v>33</v>
      </c>
      <c r="C39" s="140" t="s">
        <v>138</v>
      </c>
      <c r="D39" s="141"/>
      <c r="E39" s="141"/>
      <c r="F39" s="141">
        <v>979</v>
      </c>
      <c r="G39" s="142" t="s">
        <v>139</v>
      </c>
      <c r="H39" s="143">
        <v>6745.2</v>
      </c>
      <c r="J39" s="144">
        <v>1782.2</v>
      </c>
      <c r="K39" s="145" t="s">
        <v>92</v>
      </c>
      <c r="L39" s="145">
        <v>1806.5</v>
      </c>
      <c r="M39" s="145">
        <v>1561.4</v>
      </c>
      <c r="N39" s="146">
        <v>1595.1</v>
      </c>
    </row>
    <row r="40" spans="2:14" ht="15" customHeight="1">
      <c r="B40" s="143">
        <v>34</v>
      </c>
      <c r="C40" s="140" t="s">
        <v>140</v>
      </c>
      <c r="D40" s="141"/>
      <c r="E40" s="141"/>
      <c r="F40" s="141">
        <v>798</v>
      </c>
      <c r="G40" s="142" t="s">
        <v>111</v>
      </c>
      <c r="H40" s="143">
        <v>6741.2</v>
      </c>
      <c r="J40" s="144" t="s">
        <v>92</v>
      </c>
      <c r="K40" s="145">
        <v>1636.6</v>
      </c>
      <c r="L40" s="145">
        <v>1773.2</v>
      </c>
      <c r="M40" s="145">
        <v>1589</v>
      </c>
      <c r="N40" s="146">
        <v>1742.4</v>
      </c>
    </row>
    <row r="41" spans="2:14" ht="15" customHeight="1">
      <c r="B41" s="143">
        <v>35</v>
      </c>
      <c r="C41" s="140" t="s">
        <v>141</v>
      </c>
      <c r="D41" s="141"/>
      <c r="E41" s="141"/>
      <c r="F41" s="141">
        <v>110</v>
      </c>
      <c r="G41" s="142" t="s">
        <v>119</v>
      </c>
      <c r="H41" s="143">
        <v>6723.5</v>
      </c>
      <c r="J41" s="144" t="s">
        <v>92</v>
      </c>
      <c r="K41" s="145">
        <v>1633.4</v>
      </c>
      <c r="L41" s="145">
        <v>1800.1</v>
      </c>
      <c r="M41" s="145">
        <v>1673</v>
      </c>
      <c r="N41" s="146">
        <v>1617</v>
      </c>
    </row>
    <row r="42" spans="2:14" ht="15" customHeight="1">
      <c r="B42" s="143">
        <v>36</v>
      </c>
      <c r="C42" s="140" t="s">
        <v>142</v>
      </c>
      <c r="D42" s="141"/>
      <c r="E42" s="141"/>
      <c r="F42" s="141">
        <v>64</v>
      </c>
      <c r="G42" s="142" t="s">
        <v>143</v>
      </c>
      <c r="H42" s="143">
        <v>6616.1</v>
      </c>
      <c r="J42" s="144">
        <v>1807.6</v>
      </c>
      <c r="K42" s="145">
        <v>1543.5</v>
      </c>
      <c r="L42" s="145" t="s">
        <v>92</v>
      </c>
      <c r="M42" s="145">
        <v>1559.6999999999998</v>
      </c>
      <c r="N42" s="146">
        <v>1705.3000000000002</v>
      </c>
    </row>
    <row r="43" spans="2:14" ht="15" customHeight="1">
      <c r="B43" s="143">
        <v>37</v>
      </c>
      <c r="C43" s="140" t="s">
        <v>144</v>
      </c>
      <c r="D43" s="141"/>
      <c r="E43" s="141"/>
      <c r="F43" s="141">
        <v>237</v>
      </c>
      <c r="G43" s="142" t="s">
        <v>96</v>
      </c>
      <c r="H43" s="143">
        <v>6615</v>
      </c>
      <c r="J43" s="144" t="s">
        <v>92</v>
      </c>
      <c r="K43" s="145">
        <v>1352.8000000000002</v>
      </c>
      <c r="L43" s="145">
        <v>1773.2</v>
      </c>
      <c r="M43" s="145">
        <v>1576.5</v>
      </c>
      <c r="N43" s="146">
        <v>1912.5</v>
      </c>
    </row>
    <row r="44" spans="2:14" ht="15" customHeight="1">
      <c r="B44" s="143">
        <v>38</v>
      </c>
      <c r="C44" s="140" t="s">
        <v>145</v>
      </c>
      <c r="D44" s="141"/>
      <c r="E44" s="141"/>
      <c r="F44" s="141">
        <v>146</v>
      </c>
      <c r="G44" s="142" t="s">
        <v>146</v>
      </c>
      <c r="H44" s="143">
        <v>6579.7</v>
      </c>
      <c r="J44" s="144">
        <v>1573.7</v>
      </c>
      <c r="K44" s="145">
        <v>1652.3</v>
      </c>
      <c r="L44" s="145">
        <v>1726.8000000000002</v>
      </c>
      <c r="M44" s="145">
        <v>1626.9</v>
      </c>
      <c r="N44" s="146" t="s">
        <v>92</v>
      </c>
    </row>
    <row r="45" spans="2:14" ht="15" customHeight="1">
      <c r="B45" s="143">
        <v>39</v>
      </c>
      <c r="C45" s="140" t="s">
        <v>147</v>
      </c>
      <c r="D45" s="141"/>
      <c r="E45" s="141"/>
      <c r="F45" s="141">
        <v>470</v>
      </c>
      <c r="G45" s="142" t="s">
        <v>148</v>
      </c>
      <c r="H45" s="143">
        <v>6570.4</v>
      </c>
      <c r="J45" s="144">
        <v>1704.8000000000002</v>
      </c>
      <c r="K45" s="145">
        <v>1697</v>
      </c>
      <c r="L45" s="145">
        <v>1773.3</v>
      </c>
      <c r="M45" s="145" t="s">
        <v>92</v>
      </c>
      <c r="N45" s="146">
        <v>1395.3</v>
      </c>
    </row>
    <row r="46" spans="2:14" ht="15" customHeight="1">
      <c r="B46" s="143">
        <v>40</v>
      </c>
      <c r="C46" s="140" t="s">
        <v>149</v>
      </c>
      <c r="D46" s="141"/>
      <c r="E46" s="141"/>
      <c r="F46" s="141">
        <v>972</v>
      </c>
      <c r="G46" s="142" t="s">
        <v>124</v>
      </c>
      <c r="H46" s="143">
        <v>6478.9</v>
      </c>
      <c r="J46" s="144">
        <v>1587.3000000000002</v>
      </c>
      <c r="K46" s="145">
        <v>1650.5</v>
      </c>
      <c r="L46" s="145">
        <v>1490.7</v>
      </c>
      <c r="M46" s="145" t="s">
        <v>92</v>
      </c>
      <c r="N46" s="146">
        <v>1750.4</v>
      </c>
    </row>
    <row r="47" spans="2:14" ht="15" customHeight="1">
      <c r="B47" s="143">
        <v>41</v>
      </c>
      <c r="C47" s="140" t="s">
        <v>150</v>
      </c>
      <c r="D47" s="141"/>
      <c r="E47" s="141"/>
      <c r="F47" s="141">
        <v>64</v>
      </c>
      <c r="G47" s="142" t="s">
        <v>143</v>
      </c>
      <c r="H47" s="143">
        <v>6406.4</v>
      </c>
      <c r="J47" s="144">
        <v>1394.8</v>
      </c>
      <c r="K47" s="145">
        <v>1488.2</v>
      </c>
      <c r="L47" s="145" t="s">
        <v>92</v>
      </c>
      <c r="M47" s="145">
        <v>1779</v>
      </c>
      <c r="N47" s="146">
        <v>1744.4</v>
      </c>
    </row>
    <row r="48" spans="2:14" ht="15" customHeight="1">
      <c r="B48" s="143">
        <v>42</v>
      </c>
      <c r="C48" s="140" t="s">
        <v>151</v>
      </c>
      <c r="D48" s="141"/>
      <c r="E48" s="141"/>
      <c r="F48" s="141">
        <v>274</v>
      </c>
      <c r="G48" s="199" t="s">
        <v>117</v>
      </c>
      <c r="H48" s="143">
        <v>6387.7</v>
      </c>
      <c r="J48" s="144">
        <v>1240.3</v>
      </c>
      <c r="K48" s="145" t="s">
        <v>92</v>
      </c>
      <c r="L48" s="145">
        <v>1777.9</v>
      </c>
      <c r="M48" s="145">
        <v>1750.2</v>
      </c>
      <c r="N48" s="146">
        <v>1619.3</v>
      </c>
    </row>
    <row r="49" spans="2:14" ht="15" customHeight="1">
      <c r="B49" s="143">
        <v>43</v>
      </c>
      <c r="C49" s="140" t="s">
        <v>152</v>
      </c>
      <c r="D49" s="141"/>
      <c r="E49" s="141"/>
      <c r="F49" s="141">
        <v>669</v>
      </c>
      <c r="G49" s="199" t="s">
        <v>126</v>
      </c>
      <c r="H49" s="143">
        <v>6314.8</v>
      </c>
      <c r="J49" s="144">
        <v>1000</v>
      </c>
      <c r="K49" s="145">
        <v>1788.1</v>
      </c>
      <c r="L49" s="145">
        <v>1849.9</v>
      </c>
      <c r="M49" s="145">
        <v>1676.8</v>
      </c>
      <c r="N49" s="146" t="s">
        <v>92</v>
      </c>
    </row>
    <row r="50" spans="2:14" ht="15" customHeight="1">
      <c r="B50" s="143">
        <v>44</v>
      </c>
      <c r="C50" s="140" t="s">
        <v>153</v>
      </c>
      <c r="D50" s="141"/>
      <c r="E50" s="141"/>
      <c r="F50" s="141">
        <v>338</v>
      </c>
      <c r="G50" s="142" t="s">
        <v>154</v>
      </c>
      <c r="H50" s="143">
        <v>6184.9</v>
      </c>
      <c r="J50" s="144">
        <v>1560.9</v>
      </c>
      <c r="K50" s="145">
        <v>1422.1</v>
      </c>
      <c r="L50" s="145">
        <v>1443.8</v>
      </c>
      <c r="M50" s="145">
        <v>1758.1</v>
      </c>
      <c r="N50" s="146" t="s">
        <v>92</v>
      </c>
    </row>
    <row r="51" spans="2:14" ht="15" customHeight="1">
      <c r="B51" s="143">
        <v>45</v>
      </c>
      <c r="C51" s="140" t="s">
        <v>155</v>
      </c>
      <c r="D51" s="141"/>
      <c r="E51" s="141"/>
      <c r="F51" s="141">
        <v>972</v>
      </c>
      <c r="G51" s="142" t="s">
        <v>124</v>
      </c>
      <c r="H51" s="143">
        <v>4229.2</v>
      </c>
      <c r="J51" s="144">
        <v>1596.2</v>
      </c>
      <c r="K51" s="145">
        <v>1827.9</v>
      </c>
      <c r="L51" s="145">
        <v>805.1</v>
      </c>
      <c r="M51" s="145">
        <v>0</v>
      </c>
      <c r="N51" s="146" t="s">
        <v>92</v>
      </c>
    </row>
    <row r="52" spans="2:14" ht="15" customHeight="1" thickBot="1">
      <c r="B52" s="125"/>
      <c r="C52" s="126"/>
      <c r="D52" s="127"/>
      <c r="E52" s="127"/>
      <c r="F52" s="128"/>
      <c r="G52" s="129"/>
      <c r="H52" s="130"/>
      <c r="I52" s="131"/>
      <c r="J52" s="132"/>
      <c r="K52" s="133"/>
      <c r="L52" s="133"/>
      <c r="M52" s="133"/>
      <c r="N52" s="134"/>
    </row>
    <row r="54" spans="2:14" ht="25.5" customHeight="1">
      <c r="B54" s="135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</row>
    <row r="55" spans="2:14">
      <c r="B55" s="135"/>
      <c r="C55" s="13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2:14">
      <c r="B56" s="135"/>
      <c r="C56" s="136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2:14">
      <c r="B57" s="135"/>
      <c r="C57" s="136"/>
      <c r="D57" s="147"/>
      <c r="E57" s="137"/>
      <c r="F57" s="147"/>
      <c r="G57" s="147"/>
      <c r="H57" s="147"/>
      <c r="I57" s="147"/>
      <c r="J57" s="147"/>
      <c r="K57" s="147"/>
      <c r="L57" s="147"/>
      <c r="M57" s="147"/>
      <c r="N57" s="147"/>
    </row>
  </sheetData>
  <mergeCells count="1">
    <mergeCell ref="C54:N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0BE9-70A3-5140-AE7C-5DC71AAF3BBD}">
  <dimension ref="A2:M45"/>
  <sheetViews>
    <sheetView topLeftCell="A9" workbookViewId="0">
      <selection activeCell="E25" sqref="E25"/>
    </sheetView>
  </sheetViews>
  <sheetFormatPr baseColWidth="10" defaultRowHeight="16"/>
  <cols>
    <col min="1" max="1" width="1.125" style="107" customWidth="1"/>
    <col min="2" max="2" width="10.625" style="107"/>
    <col min="3" max="3" width="17.875" style="107" customWidth="1"/>
    <col min="4" max="4" width="10.625" style="107" customWidth="1"/>
    <col min="5" max="5" width="15.25" style="107" customWidth="1"/>
    <col min="6" max="6" width="10.625" style="107"/>
    <col min="7" max="7" width="22.125" style="107" bestFit="1" customWidth="1"/>
    <col min="8" max="8" width="12.875" style="107" customWidth="1"/>
    <col min="9" max="9" width="1.625" style="107" customWidth="1"/>
    <col min="10" max="11" width="7.25" style="107" customWidth="1"/>
    <col min="12" max="12" width="8" style="107" customWidth="1"/>
    <col min="13" max="13" width="7.25" style="107" customWidth="1"/>
    <col min="14" max="16384" width="10.625" style="107"/>
  </cols>
  <sheetData>
    <row r="2" spans="2:13" ht="23">
      <c r="C2" s="108"/>
      <c r="D2" s="108"/>
      <c r="E2" s="108"/>
      <c r="F2" s="111" t="s">
        <v>156</v>
      </c>
      <c r="G2" s="108"/>
      <c r="H2" s="108"/>
      <c r="I2" s="108"/>
      <c r="J2" s="108"/>
      <c r="K2" s="108"/>
      <c r="L2" s="108"/>
    </row>
    <row r="3" spans="2:13" ht="23">
      <c r="C3" s="108"/>
      <c r="D3" s="108"/>
      <c r="F3" s="111" t="s">
        <v>157</v>
      </c>
      <c r="G3" s="108"/>
      <c r="H3" s="108"/>
      <c r="I3" s="108"/>
      <c r="J3" s="108"/>
      <c r="K3" s="108"/>
      <c r="L3" s="108"/>
    </row>
    <row r="4" spans="2:13" ht="20">
      <c r="B4" s="148"/>
      <c r="C4" s="149"/>
      <c r="E4" s="150"/>
    </row>
    <row r="5" spans="2:13" ht="24.75" customHeight="1" thickBot="1">
      <c r="B5" s="151" t="s">
        <v>218</v>
      </c>
    </row>
    <row r="6" spans="2:13" ht="24.75" customHeight="1" thickBot="1">
      <c r="B6" s="115" t="s">
        <v>1</v>
      </c>
      <c r="C6" s="172" t="s">
        <v>81</v>
      </c>
      <c r="D6" s="117" t="s">
        <v>82</v>
      </c>
      <c r="E6" s="118" t="s">
        <v>83</v>
      </c>
      <c r="F6" s="118" t="s">
        <v>5</v>
      </c>
      <c r="G6" s="173" t="s">
        <v>6</v>
      </c>
      <c r="H6" s="120" t="s">
        <v>158</v>
      </c>
      <c r="I6" s="184"/>
      <c r="J6" s="152" t="s">
        <v>159</v>
      </c>
      <c r="K6" s="152" t="s">
        <v>160</v>
      </c>
      <c r="L6" s="152" t="s">
        <v>161</v>
      </c>
      <c r="M6" s="153" t="s">
        <v>162</v>
      </c>
    </row>
    <row r="7" spans="2:13" ht="15" customHeight="1">
      <c r="B7" s="154">
        <v>1</v>
      </c>
      <c r="C7" s="176" t="s">
        <v>163</v>
      </c>
      <c r="D7" s="155"/>
      <c r="E7" s="155" t="s">
        <v>164</v>
      </c>
      <c r="F7" s="156">
        <v>102</v>
      </c>
      <c r="G7" s="177" t="s">
        <v>165</v>
      </c>
      <c r="H7" s="157">
        <v>4991.8999999999996</v>
      </c>
      <c r="I7" s="185"/>
      <c r="J7" s="158">
        <v>986.8</v>
      </c>
      <c r="K7" s="159">
        <v>1000</v>
      </c>
      <c r="L7" s="157">
        <v>1986.7</v>
      </c>
      <c r="M7" s="160"/>
    </row>
    <row r="8" spans="2:13" ht="15" customHeight="1">
      <c r="B8" s="174">
        <f>B7+1</f>
        <v>2</v>
      </c>
      <c r="C8" s="178" t="s">
        <v>166</v>
      </c>
      <c r="D8" s="161"/>
      <c r="E8" s="167" t="s">
        <v>164</v>
      </c>
      <c r="F8" s="162">
        <v>546</v>
      </c>
      <c r="G8" s="183" t="s">
        <v>167</v>
      </c>
      <c r="H8" s="163">
        <v>4980.1000000000004</v>
      </c>
      <c r="I8" s="185"/>
      <c r="J8" s="164">
        <v>1000</v>
      </c>
      <c r="K8" s="165">
        <v>959.7</v>
      </c>
      <c r="L8" s="163">
        <v>1959.7</v>
      </c>
      <c r="M8" s="166"/>
    </row>
    <row r="9" spans="2:13" ht="15" customHeight="1">
      <c r="B9" s="174">
        <f t="shared" ref="B9:B30" si="0">B8+1</f>
        <v>3</v>
      </c>
      <c r="C9" s="178" t="s">
        <v>168</v>
      </c>
      <c r="D9" s="167"/>
      <c r="E9" s="167" t="s">
        <v>169</v>
      </c>
      <c r="F9" s="162">
        <v>425</v>
      </c>
      <c r="G9" s="179" t="s">
        <v>170</v>
      </c>
      <c r="H9" s="163">
        <v>5000</v>
      </c>
      <c r="I9" s="185"/>
      <c r="J9" s="164">
        <v>996.7</v>
      </c>
      <c r="K9" s="165">
        <v>962.9</v>
      </c>
      <c r="L9" s="163">
        <v>1959.6</v>
      </c>
      <c r="M9" s="166"/>
    </row>
    <row r="10" spans="2:13" ht="15" customHeight="1">
      <c r="B10" s="174">
        <f t="shared" si="0"/>
        <v>4</v>
      </c>
      <c r="C10" s="178" t="s">
        <v>171</v>
      </c>
      <c r="D10" s="167"/>
      <c r="E10" s="167" t="s">
        <v>172</v>
      </c>
      <c r="F10" s="162">
        <v>299</v>
      </c>
      <c r="G10" s="179" t="s">
        <v>173</v>
      </c>
      <c r="H10" s="163">
        <v>4980.2</v>
      </c>
      <c r="I10" s="185"/>
      <c r="J10" s="164">
        <v>973.5</v>
      </c>
      <c r="K10" s="165">
        <v>974.2</v>
      </c>
      <c r="L10" s="163">
        <v>1947.7</v>
      </c>
      <c r="M10" s="166"/>
    </row>
    <row r="11" spans="2:13" ht="15" customHeight="1">
      <c r="B11" s="174">
        <f t="shared" si="0"/>
        <v>5</v>
      </c>
      <c r="C11" s="178" t="s">
        <v>174</v>
      </c>
      <c r="D11" s="167"/>
      <c r="E11" s="167" t="s">
        <v>175</v>
      </c>
      <c r="F11" s="162">
        <v>875</v>
      </c>
      <c r="G11" s="179" t="s">
        <v>176</v>
      </c>
      <c r="H11" s="163">
        <v>4963.5</v>
      </c>
      <c r="I11" s="185"/>
      <c r="J11" s="164">
        <v>970.1</v>
      </c>
      <c r="K11" s="165">
        <v>961.3</v>
      </c>
      <c r="L11" s="163">
        <v>1931.4</v>
      </c>
      <c r="M11" s="166"/>
    </row>
    <row r="12" spans="2:13" ht="15" customHeight="1">
      <c r="B12" s="174">
        <f t="shared" si="0"/>
        <v>6</v>
      </c>
      <c r="C12" s="178" t="s">
        <v>177</v>
      </c>
      <c r="D12" s="167"/>
      <c r="E12" s="167" t="s">
        <v>164</v>
      </c>
      <c r="F12" s="162">
        <v>66</v>
      </c>
      <c r="G12" s="179" t="s">
        <v>178</v>
      </c>
      <c r="H12" s="163">
        <v>4975.1000000000004</v>
      </c>
      <c r="I12" s="185"/>
      <c r="J12" s="164">
        <v>961.9</v>
      </c>
      <c r="K12" s="165">
        <v>953.2</v>
      </c>
      <c r="L12" s="163">
        <v>1915.1</v>
      </c>
      <c r="M12" s="166"/>
    </row>
    <row r="13" spans="2:13" ht="15" customHeight="1">
      <c r="B13" s="174">
        <f t="shared" si="0"/>
        <v>7</v>
      </c>
      <c r="C13" s="178" t="s">
        <v>179</v>
      </c>
      <c r="D13" s="167"/>
      <c r="E13" s="167" t="s">
        <v>164</v>
      </c>
      <c r="F13" s="162">
        <v>102</v>
      </c>
      <c r="G13" s="179" t="s">
        <v>165</v>
      </c>
      <c r="H13" s="163">
        <v>4957.7</v>
      </c>
      <c r="I13" s="185"/>
      <c r="J13" s="164"/>
      <c r="K13" s="165"/>
      <c r="L13" s="165"/>
      <c r="M13" s="166"/>
    </row>
    <row r="14" spans="2:13" ht="15" customHeight="1">
      <c r="B14" s="174">
        <f t="shared" si="0"/>
        <v>8</v>
      </c>
      <c r="C14" s="178" t="s">
        <v>180</v>
      </c>
      <c r="D14" s="167"/>
      <c r="E14" s="167" t="s">
        <v>164</v>
      </c>
      <c r="F14" s="162">
        <v>102</v>
      </c>
      <c r="G14" s="179" t="s">
        <v>165</v>
      </c>
      <c r="H14" s="163">
        <v>4942.3999999999996</v>
      </c>
      <c r="I14" s="185"/>
      <c r="J14" s="164"/>
      <c r="K14" s="165"/>
      <c r="L14" s="165"/>
      <c r="M14" s="166"/>
    </row>
    <row r="15" spans="2:13" ht="15" customHeight="1">
      <c r="B15" s="174">
        <f t="shared" si="0"/>
        <v>9</v>
      </c>
      <c r="C15" s="178" t="s">
        <v>181</v>
      </c>
      <c r="D15" s="167"/>
      <c r="E15" s="167" t="s">
        <v>164</v>
      </c>
      <c r="F15" s="162">
        <v>546</v>
      </c>
      <c r="G15" s="183" t="s">
        <v>167</v>
      </c>
      <c r="H15" s="186">
        <v>4929.8</v>
      </c>
      <c r="I15" s="185"/>
      <c r="J15" s="164"/>
      <c r="K15" s="165"/>
      <c r="L15" s="165"/>
      <c r="M15" s="166"/>
    </row>
    <row r="16" spans="2:13" ht="15" customHeight="1">
      <c r="B16" s="174">
        <f t="shared" si="0"/>
        <v>10</v>
      </c>
      <c r="C16" s="178" t="s">
        <v>182</v>
      </c>
      <c r="D16" s="167"/>
      <c r="E16" s="167" t="s">
        <v>183</v>
      </c>
      <c r="F16" s="162">
        <v>475</v>
      </c>
      <c r="G16" s="183" t="s">
        <v>184</v>
      </c>
      <c r="H16" s="163">
        <v>4906.3</v>
      </c>
      <c r="I16" s="185"/>
      <c r="J16" s="164"/>
      <c r="K16" s="165"/>
      <c r="L16" s="165"/>
      <c r="M16" s="166"/>
    </row>
    <row r="17" spans="1:13" ht="15" customHeight="1">
      <c r="A17" s="107">
        <v>47</v>
      </c>
      <c r="B17" s="174">
        <f t="shared" si="0"/>
        <v>11</v>
      </c>
      <c r="C17" s="178" t="s">
        <v>185</v>
      </c>
      <c r="D17" s="167"/>
      <c r="E17" s="167" t="s">
        <v>183</v>
      </c>
      <c r="F17" s="162">
        <v>471</v>
      </c>
      <c r="G17" s="183" t="s">
        <v>186</v>
      </c>
      <c r="H17" s="163">
        <v>4870.8</v>
      </c>
      <c r="I17" s="185"/>
      <c r="J17" s="164"/>
      <c r="K17" s="165"/>
      <c r="L17" s="165"/>
      <c r="M17" s="166"/>
    </row>
    <row r="18" spans="1:13" ht="15" customHeight="1">
      <c r="B18" s="174">
        <f t="shared" si="0"/>
        <v>12</v>
      </c>
      <c r="C18" s="178" t="s">
        <v>187</v>
      </c>
      <c r="D18" s="167"/>
      <c r="E18" s="167" t="s">
        <v>164</v>
      </c>
      <c r="F18" s="162">
        <v>102</v>
      </c>
      <c r="G18" s="179" t="s">
        <v>165</v>
      </c>
      <c r="H18" s="163">
        <v>4826.8999999999996</v>
      </c>
      <c r="I18" s="185"/>
      <c r="J18" s="164"/>
      <c r="K18" s="165"/>
      <c r="L18" s="165"/>
      <c r="M18" s="166"/>
    </row>
    <row r="19" spans="1:13" ht="15" customHeight="1">
      <c r="B19" s="174">
        <f t="shared" si="0"/>
        <v>13</v>
      </c>
      <c r="C19" s="178" t="s">
        <v>188</v>
      </c>
      <c r="D19" s="167"/>
      <c r="E19" s="167" t="s">
        <v>164</v>
      </c>
      <c r="F19" s="162">
        <v>66</v>
      </c>
      <c r="G19" s="179" t="s">
        <v>178</v>
      </c>
      <c r="H19" s="163">
        <v>4793.2</v>
      </c>
      <c r="I19" s="185"/>
      <c r="J19" s="164"/>
      <c r="K19" s="165"/>
      <c r="L19" s="165"/>
      <c r="M19" s="166"/>
    </row>
    <row r="20" spans="1:13" ht="15" customHeight="1">
      <c r="B20" s="174">
        <f t="shared" si="0"/>
        <v>14</v>
      </c>
      <c r="C20" s="178" t="s">
        <v>189</v>
      </c>
      <c r="D20" s="167"/>
      <c r="E20" s="167" t="s">
        <v>183</v>
      </c>
      <c r="F20" s="162">
        <v>475</v>
      </c>
      <c r="G20" s="183" t="s">
        <v>184</v>
      </c>
      <c r="H20" s="163">
        <v>4777.8999999999996</v>
      </c>
      <c r="I20" s="185"/>
      <c r="J20" s="164"/>
      <c r="K20" s="165"/>
      <c r="L20" s="165"/>
      <c r="M20" s="166"/>
    </row>
    <row r="21" spans="1:13" ht="15" customHeight="1">
      <c r="B21" s="174">
        <f t="shared" si="0"/>
        <v>15</v>
      </c>
      <c r="C21" s="178" t="s">
        <v>190</v>
      </c>
      <c r="D21" s="167"/>
      <c r="E21" s="167" t="s">
        <v>164</v>
      </c>
      <c r="F21" s="162">
        <v>504</v>
      </c>
      <c r="G21" s="179" t="s">
        <v>191</v>
      </c>
      <c r="H21" s="163">
        <v>4743.8</v>
      </c>
      <c r="I21" s="185"/>
      <c r="J21" s="164"/>
      <c r="K21" s="165"/>
      <c r="L21" s="165"/>
      <c r="M21" s="166"/>
    </row>
    <row r="22" spans="1:13" ht="15" customHeight="1">
      <c r="B22" s="174">
        <f t="shared" si="0"/>
        <v>16</v>
      </c>
      <c r="C22" s="178" t="s">
        <v>192</v>
      </c>
      <c r="D22" s="167"/>
      <c r="E22" s="167" t="s">
        <v>164</v>
      </c>
      <c r="F22" s="162">
        <v>66</v>
      </c>
      <c r="G22" s="179" t="s">
        <v>178</v>
      </c>
      <c r="H22" s="163">
        <v>4693.8999999999996</v>
      </c>
      <c r="I22" s="185"/>
      <c r="J22" s="164"/>
      <c r="K22" s="165"/>
      <c r="L22" s="165"/>
      <c r="M22" s="166"/>
    </row>
    <row r="23" spans="1:13" ht="15" customHeight="1">
      <c r="B23" s="174">
        <f t="shared" si="0"/>
        <v>17</v>
      </c>
      <c r="C23" s="178" t="s">
        <v>193</v>
      </c>
      <c r="D23" s="167"/>
      <c r="E23" s="167" t="s">
        <v>172</v>
      </c>
      <c r="F23" s="162">
        <v>299</v>
      </c>
      <c r="G23" s="179" t="s">
        <v>173</v>
      </c>
      <c r="H23" s="163">
        <v>4682.8999999999996</v>
      </c>
      <c r="I23" s="185"/>
      <c r="J23" s="164"/>
      <c r="K23" s="165"/>
      <c r="L23" s="165"/>
      <c r="M23" s="166"/>
    </row>
    <row r="24" spans="1:13" ht="15" customHeight="1">
      <c r="B24" s="174">
        <f t="shared" si="0"/>
        <v>18</v>
      </c>
      <c r="C24" s="178" t="s">
        <v>194</v>
      </c>
      <c r="D24" s="167"/>
      <c r="E24" s="167" t="s">
        <v>164</v>
      </c>
      <c r="F24" s="162">
        <v>66</v>
      </c>
      <c r="G24" s="179" t="s">
        <v>178</v>
      </c>
      <c r="H24" s="163">
        <v>4651.1000000000004</v>
      </c>
      <c r="I24" s="185"/>
      <c r="J24" s="164"/>
      <c r="K24" s="165"/>
      <c r="L24" s="165"/>
      <c r="M24" s="166"/>
    </row>
    <row r="25" spans="1:13" ht="15" customHeight="1">
      <c r="B25" s="174">
        <f t="shared" si="0"/>
        <v>19</v>
      </c>
      <c r="C25" s="178" t="s">
        <v>195</v>
      </c>
      <c r="D25" s="167"/>
      <c r="E25" s="167" t="s">
        <v>172</v>
      </c>
      <c r="F25" s="162">
        <v>299</v>
      </c>
      <c r="G25" s="179" t="s">
        <v>173</v>
      </c>
      <c r="H25" s="163">
        <v>4471.6000000000004</v>
      </c>
      <c r="I25" s="185"/>
      <c r="J25" s="164"/>
      <c r="K25" s="165"/>
      <c r="L25" s="165"/>
      <c r="M25" s="166"/>
    </row>
    <row r="26" spans="1:13" ht="15" customHeight="1">
      <c r="B26" s="174">
        <f t="shared" si="0"/>
        <v>20</v>
      </c>
      <c r="C26" s="178" t="s">
        <v>196</v>
      </c>
      <c r="D26" s="167"/>
      <c r="E26" s="167" t="s">
        <v>164</v>
      </c>
      <c r="F26" s="162">
        <v>66</v>
      </c>
      <c r="G26" s="179" t="s">
        <v>178</v>
      </c>
      <c r="H26" s="163">
        <v>3977</v>
      </c>
      <c r="I26" s="185"/>
      <c r="J26" s="164"/>
      <c r="K26" s="165"/>
      <c r="L26" s="165"/>
      <c r="M26" s="166"/>
    </row>
    <row r="27" spans="1:13" ht="15" customHeight="1">
      <c r="B27" s="174">
        <f t="shared" si="0"/>
        <v>21</v>
      </c>
      <c r="C27" s="178" t="s">
        <v>197</v>
      </c>
      <c r="D27" s="167"/>
      <c r="E27" s="167" t="s">
        <v>198</v>
      </c>
      <c r="F27" s="162">
        <v>972</v>
      </c>
      <c r="G27" s="179" t="s">
        <v>199</v>
      </c>
      <c r="H27" s="163">
        <v>3936.1</v>
      </c>
      <c r="I27" s="185"/>
      <c r="J27" s="164"/>
      <c r="K27" s="165"/>
      <c r="L27" s="165"/>
      <c r="M27" s="166"/>
    </row>
    <row r="28" spans="1:13" ht="15" customHeight="1">
      <c r="B28" s="174">
        <f t="shared" si="0"/>
        <v>22</v>
      </c>
      <c r="C28" s="178" t="s">
        <v>200</v>
      </c>
      <c r="D28" s="167"/>
      <c r="E28" s="167" t="s">
        <v>201</v>
      </c>
      <c r="F28" s="162">
        <v>875</v>
      </c>
      <c r="G28" s="183" t="s">
        <v>202</v>
      </c>
      <c r="H28" s="163">
        <v>3.4</v>
      </c>
      <c r="I28" s="185"/>
      <c r="J28" s="164"/>
      <c r="K28" s="165"/>
      <c r="L28" s="165"/>
      <c r="M28" s="166"/>
    </row>
    <row r="29" spans="1:13" ht="15" customHeight="1">
      <c r="B29" s="174">
        <f t="shared" si="0"/>
        <v>23</v>
      </c>
      <c r="C29" s="178" t="s">
        <v>203</v>
      </c>
      <c r="D29" s="167"/>
      <c r="E29" s="167" t="s">
        <v>201</v>
      </c>
      <c r="F29" s="162">
        <v>253</v>
      </c>
      <c r="G29" s="183" t="s">
        <v>204</v>
      </c>
      <c r="H29" s="163">
        <v>3.3</v>
      </c>
      <c r="I29" s="185"/>
      <c r="J29" s="164"/>
      <c r="K29" s="165"/>
      <c r="L29" s="165"/>
      <c r="M29" s="166"/>
    </row>
    <row r="30" spans="1:13" ht="15" customHeight="1" thickBot="1">
      <c r="B30" s="175">
        <f t="shared" si="0"/>
        <v>24</v>
      </c>
      <c r="C30" s="180" t="s">
        <v>205</v>
      </c>
      <c r="D30" s="170"/>
      <c r="E30" s="170" t="s">
        <v>164</v>
      </c>
      <c r="F30" s="128">
        <v>66</v>
      </c>
      <c r="G30" s="129" t="s">
        <v>178</v>
      </c>
      <c r="H30" s="171">
        <v>0</v>
      </c>
      <c r="I30" s="185"/>
      <c r="J30" s="164"/>
      <c r="K30" s="165"/>
      <c r="L30" s="165"/>
      <c r="M30" s="166"/>
    </row>
    <row r="31" spans="1:13">
      <c r="B31" s="18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25.5" customHeight="1">
      <c r="B32" s="188"/>
      <c r="C32" s="1013"/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</row>
    <row r="33" spans="2:13">
      <c r="B33" s="189"/>
      <c r="C33" s="190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2:13" ht="17" thickBot="1">
      <c r="B34" s="191" t="s">
        <v>219</v>
      </c>
      <c r="C34" s="190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2:13" ht="24.75" customHeight="1" thickBot="1">
      <c r="B35" s="115" t="s">
        <v>1</v>
      </c>
      <c r="C35" s="116" t="s">
        <v>81</v>
      </c>
      <c r="D35" s="117" t="s">
        <v>82</v>
      </c>
      <c r="E35" s="118" t="s">
        <v>83</v>
      </c>
      <c r="F35" s="118" t="s">
        <v>5</v>
      </c>
      <c r="G35" s="173" t="s">
        <v>6</v>
      </c>
      <c r="H35" s="120" t="s">
        <v>206</v>
      </c>
      <c r="I35" s="187"/>
      <c r="J35" s="168"/>
      <c r="K35" s="168"/>
      <c r="L35" s="168"/>
      <c r="M35" s="168"/>
    </row>
    <row r="36" spans="2:13" ht="15" customHeight="1">
      <c r="B36" s="154">
        <v>1</v>
      </c>
      <c r="C36" s="192" t="s">
        <v>207</v>
      </c>
      <c r="D36" s="155" t="s">
        <v>208</v>
      </c>
      <c r="E36" s="155" t="s">
        <v>164</v>
      </c>
      <c r="F36" s="156">
        <v>102</v>
      </c>
      <c r="G36" s="193" t="s">
        <v>165</v>
      </c>
      <c r="H36" s="157">
        <v>5989.9</v>
      </c>
      <c r="I36" s="185"/>
      <c r="J36" s="169"/>
      <c r="K36" s="169"/>
      <c r="L36" s="169"/>
      <c r="M36" s="169"/>
    </row>
    <row r="37" spans="2:13" ht="15" customHeight="1">
      <c r="B37" s="174">
        <f t="shared" ref="B37:B43" si="1">B36+1</f>
        <v>2</v>
      </c>
      <c r="C37" s="194" t="s">
        <v>209</v>
      </c>
      <c r="D37" s="167" t="s">
        <v>208</v>
      </c>
      <c r="E37" s="167" t="s">
        <v>164</v>
      </c>
      <c r="F37" s="162">
        <v>66</v>
      </c>
      <c r="G37" s="195" t="s">
        <v>178</v>
      </c>
      <c r="H37" s="163">
        <v>5963.1</v>
      </c>
      <c r="I37" s="185"/>
      <c r="J37" s="169"/>
      <c r="K37" s="169"/>
      <c r="L37" s="169"/>
      <c r="M37" s="169"/>
    </row>
    <row r="38" spans="2:13" ht="15" customHeight="1">
      <c r="B38" s="174">
        <f t="shared" si="1"/>
        <v>3</v>
      </c>
      <c r="C38" s="194" t="s">
        <v>210</v>
      </c>
      <c r="D38" s="167" t="s">
        <v>29</v>
      </c>
      <c r="E38" s="167" t="s">
        <v>211</v>
      </c>
      <c r="F38" s="162">
        <v>475</v>
      </c>
      <c r="G38" s="196" t="s">
        <v>184</v>
      </c>
      <c r="H38" s="163">
        <v>4470.1000000000004</v>
      </c>
      <c r="I38" s="185"/>
      <c r="J38" s="169"/>
      <c r="K38" s="169"/>
      <c r="L38" s="169"/>
      <c r="M38" s="169"/>
    </row>
    <row r="39" spans="2:13" ht="15" customHeight="1">
      <c r="B39" s="174">
        <f t="shared" si="1"/>
        <v>4</v>
      </c>
      <c r="C39" s="194" t="s">
        <v>212</v>
      </c>
      <c r="D39" s="167" t="s">
        <v>29</v>
      </c>
      <c r="E39" s="167" t="s">
        <v>211</v>
      </c>
      <c r="F39" s="162">
        <v>475</v>
      </c>
      <c r="G39" s="196" t="s">
        <v>184</v>
      </c>
      <c r="H39" s="163">
        <v>2535.3000000000002</v>
      </c>
      <c r="I39" s="185"/>
      <c r="J39" s="169"/>
      <c r="K39" s="169"/>
      <c r="L39" s="169"/>
      <c r="M39" s="169"/>
    </row>
    <row r="40" spans="2:13" ht="15" customHeight="1">
      <c r="B40" s="174">
        <f t="shared" si="1"/>
        <v>5</v>
      </c>
      <c r="C40" s="194" t="s">
        <v>213</v>
      </c>
      <c r="D40" s="167" t="s">
        <v>214</v>
      </c>
      <c r="E40" s="167" t="s">
        <v>211</v>
      </c>
      <c r="F40" s="162">
        <v>475</v>
      </c>
      <c r="G40" s="196" t="s">
        <v>184</v>
      </c>
      <c r="H40" s="163">
        <v>1917.4</v>
      </c>
      <c r="I40" s="185"/>
      <c r="J40" s="169"/>
      <c r="K40" s="169"/>
      <c r="L40" s="169"/>
      <c r="M40" s="169"/>
    </row>
    <row r="41" spans="2:13" ht="15" customHeight="1">
      <c r="B41" s="174">
        <f t="shared" si="1"/>
        <v>6</v>
      </c>
      <c r="C41" s="194" t="s">
        <v>215</v>
      </c>
      <c r="D41" s="167" t="s">
        <v>29</v>
      </c>
      <c r="E41" s="167" t="s">
        <v>211</v>
      </c>
      <c r="F41" s="162">
        <v>475</v>
      </c>
      <c r="G41" s="196" t="s">
        <v>184</v>
      </c>
      <c r="H41" s="163">
        <v>804</v>
      </c>
      <c r="I41" s="185"/>
      <c r="J41" s="169"/>
      <c r="K41" s="169"/>
      <c r="L41" s="169"/>
      <c r="M41" s="169"/>
    </row>
    <row r="42" spans="2:13" ht="15" customHeight="1">
      <c r="B42" s="174">
        <f t="shared" si="1"/>
        <v>7</v>
      </c>
      <c r="C42" s="194" t="s">
        <v>216</v>
      </c>
      <c r="D42" s="167" t="s">
        <v>29</v>
      </c>
      <c r="E42" s="167" t="s">
        <v>211</v>
      </c>
      <c r="F42" s="162">
        <v>475</v>
      </c>
      <c r="G42" s="196" t="s">
        <v>184</v>
      </c>
      <c r="H42" s="163">
        <v>230.1</v>
      </c>
      <c r="I42" s="185"/>
      <c r="J42" s="169"/>
      <c r="K42" s="169"/>
      <c r="L42" s="169"/>
      <c r="M42" s="169"/>
    </row>
    <row r="43" spans="2:13" ht="15" customHeight="1" thickBot="1">
      <c r="B43" s="175">
        <f t="shared" si="1"/>
        <v>8</v>
      </c>
      <c r="C43" s="197" t="s">
        <v>217</v>
      </c>
      <c r="D43" s="182" t="s">
        <v>214</v>
      </c>
      <c r="E43" s="170" t="s">
        <v>211</v>
      </c>
      <c r="F43" s="128">
        <v>475</v>
      </c>
      <c r="G43" s="198" t="s">
        <v>184</v>
      </c>
      <c r="H43" s="171">
        <v>0</v>
      </c>
      <c r="I43" s="185"/>
      <c r="J43" s="169"/>
      <c r="K43" s="169"/>
      <c r="L43" s="169"/>
      <c r="M43" s="169"/>
    </row>
    <row r="44" spans="2:13"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</row>
    <row r="45" spans="2:13"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</sheetData>
  <mergeCells count="1">
    <mergeCell ref="C32:M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F4C7-A489-1144-9A9B-345577C39E72}">
  <dimension ref="B2:V28"/>
  <sheetViews>
    <sheetView workbookViewId="0">
      <selection activeCell="G4" sqref="G4"/>
    </sheetView>
  </sheetViews>
  <sheetFormatPr baseColWidth="10" defaultColWidth="8.25" defaultRowHeight="16"/>
  <cols>
    <col min="1" max="1" width="1.125" style="107" customWidth="1"/>
    <col min="2" max="2" width="7" style="107" customWidth="1"/>
    <col min="3" max="3" width="19.5" style="107" customWidth="1"/>
    <col min="4" max="4" width="6.875" style="107" customWidth="1"/>
    <col min="5" max="5" width="10.375" style="107" customWidth="1"/>
    <col min="6" max="6" width="8.25" style="107"/>
    <col min="7" max="7" width="30.125" style="107" customWidth="1"/>
    <col min="8" max="8" width="10.125" style="107" customWidth="1"/>
    <col min="9" max="9" width="1.625" style="107" customWidth="1"/>
    <col min="10" max="13" width="7.25" style="107" customWidth="1"/>
    <col min="14" max="18" width="8.25" style="107"/>
    <col min="19" max="19" width="1.375" style="107" customWidth="1"/>
    <col min="20" max="20" width="10.375" style="107" customWidth="1"/>
    <col min="21" max="21" width="9.625" style="107" customWidth="1"/>
    <col min="22" max="256" width="8.25" style="107"/>
    <col min="257" max="257" width="1.125" style="107" customWidth="1"/>
    <col min="258" max="258" width="7" style="107" customWidth="1"/>
    <col min="259" max="259" width="19.5" style="107" customWidth="1"/>
    <col min="260" max="260" width="6.875" style="107" customWidth="1"/>
    <col min="261" max="261" width="10.375" style="107" customWidth="1"/>
    <col min="262" max="262" width="8.25" style="107"/>
    <col min="263" max="263" width="30.125" style="107" customWidth="1"/>
    <col min="264" max="264" width="10.125" style="107" customWidth="1"/>
    <col min="265" max="265" width="1.625" style="107" customWidth="1"/>
    <col min="266" max="269" width="7.25" style="107" customWidth="1"/>
    <col min="270" max="274" width="8.25" style="107"/>
    <col min="275" max="275" width="1.375" style="107" customWidth="1"/>
    <col min="276" max="276" width="10.375" style="107" customWidth="1"/>
    <col min="277" max="277" width="9.625" style="107" customWidth="1"/>
    <col min="278" max="512" width="8.25" style="107"/>
    <col min="513" max="513" width="1.125" style="107" customWidth="1"/>
    <col min="514" max="514" width="7" style="107" customWidth="1"/>
    <col min="515" max="515" width="19.5" style="107" customWidth="1"/>
    <col min="516" max="516" width="6.875" style="107" customWidth="1"/>
    <col min="517" max="517" width="10.375" style="107" customWidth="1"/>
    <col min="518" max="518" width="8.25" style="107"/>
    <col min="519" max="519" width="30.125" style="107" customWidth="1"/>
    <col min="520" max="520" width="10.125" style="107" customWidth="1"/>
    <col min="521" max="521" width="1.625" style="107" customWidth="1"/>
    <col min="522" max="525" width="7.25" style="107" customWidth="1"/>
    <col min="526" max="530" width="8.25" style="107"/>
    <col min="531" max="531" width="1.375" style="107" customWidth="1"/>
    <col min="532" max="532" width="10.375" style="107" customWidth="1"/>
    <col min="533" max="533" width="9.625" style="107" customWidth="1"/>
    <col min="534" max="768" width="8.25" style="107"/>
    <col min="769" max="769" width="1.125" style="107" customWidth="1"/>
    <col min="770" max="770" width="7" style="107" customWidth="1"/>
    <col min="771" max="771" width="19.5" style="107" customWidth="1"/>
    <col min="772" max="772" width="6.875" style="107" customWidth="1"/>
    <col min="773" max="773" width="10.375" style="107" customWidth="1"/>
    <col min="774" max="774" width="8.25" style="107"/>
    <col min="775" max="775" width="30.125" style="107" customWidth="1"/>
    <col min="776" max="776" width="10.125" style="107" customWidth="1"/>
    <col min="777" max="777" width="1.625" style="107" customWidth="1"/>
    <col min="778" max="781" width="7.25" style="107" customWidth="1"/>
    <col min="782" max="786" width="8.25" style="107"/>
    <col min="787" max="787" width="1.375" style="107" customWidth="1"/>
    <col min="788" max="788" width="10.375" style="107" customWidth="1"/>
    <col min="789" max="789" width="9.625" style="107" customWidth="1"/>
    <col min="790" max="1024" width="8.25" style="107"/>
    <col min="1025" max="1025" width="1.125" style="107" customWidth="1"/>
    <col min="1026" max="1026" width="7" style="107" customWidth="1"/>
    <col min="1027" max="1027" width="19.5" style="107" customWidth="1"/>
    <col min="1028" max="1028" width="6.875" style="107" customWidth="1"/>
    <col min="1029" max="1029" width="10.375" style="107" customWidth="1"/>
    <col min="1030" max="1030" width="8.25" style="107"/>
    <col min="1031" max="1031" width="30.125" style="107" customWidth="1"/>
    <col min="1032" max="1032" width="10.125" style="107" customWidth="1"/>
    <col min="1033" max="1033" width="1.625" style="107" customWidth="1"/>
    <col min="1034" max="1037" width="7.25" style="107" customWidth="1"/>
    <col min="1038" max="1042" width="8.25" style="107"/>
    <col min="1043" max="1043" width="1.375" style="107" customWidth="1"/>
    <col min="1044" max="1044" width="10.375" style="107" customWidth="1"/>
    <col min="1045" max="1045" width="9.625" style="107" customWidth="1"/>
    <col min="1046" max="1280" width="8.25" style="107"/>
    <col min="1281" max="1281" width="1.125" style="107" customWidth="1"/>
    <col min="1282" max="1282" width="7" style="107" customWidth="1"/>
    <col min="1283" max="1283" width="19.5" style="107" customWidth="1"/>
    <col min="1284" max="1284" width="6.875" style="107" customWidth="1"/>
    <col min="1285" max="1285" width="10.375" style="107" customWidth="1"/>
    <col min="1286" max="1286" width="8.25" style="107"/>
    <col min="1287" max="1287" width="30.125" style="107" customWidth="1"/>
    <col min="1288" max="1288" width="10.125" style="107" customWidth="1"/>
    <col min="1289" max="1289" width="1.625" style="107" customWidth="1"/>
    <col min="1290" max="1293" width="7.25" style="107" customWidth="1"/>
    <col min="1294" max="1298" width="8.25" style="107"/>
    <col min="1299" max="1299" width="1.375" style="107" customWidth="1"/>
    <col min="1300" max="1300" width="10.375" style="107" customWidth="1"/>
    <col min="1301" max="1301" width="9.625" style="107" customWidth="1"/>
    <col min="1302" max="1536" width="8.25" style="107"/>
    <col min="1537" max="1537" width="1.125" style="107" customWidth="1"/>
    <col min="1538" max="1538" width="7" style="107" customWidth="1"/>
    <col min="1539" max="1539" width="19.5" style="107" customWidth="1"/>
    <col min="1540" max="1540" width="6.875" style="107" customWidth="1"/>
    <col min="1541" max="1541" width="10.375" style="107" customWidth="1"/>
    <col min="1542" max="1542" width="8.25" style="107"/>
    <col min="1543" max="1543" width="30.125" style="107" customWidth="1"/>
    <col min="1544" max="1544" width="10.125" style="107" customWidth="1"/>
    <col min="1545" max="1545" width="1.625" style="107" customWidth="1"/>
    <col min="1546" max="1549" width="7.25" style="107" customWidth="1"/>
    <col min="1550" max="1554" width="8.25" style="107"/>
    <col min="1555" max="1555" width="1.375" style="107" customWidth="1"/>
    <col min="1556" max="1556" width="10.375" style="107" customWidth="1"/>
    <col min="1557" max="1557" width="9.625" style="107" customWidth="1"/>
    <col min="1558" max="1792" width="8.25" style="107"/>
    <col min="1793" max="1793" width="1.125" style="107" customWidth="1"/>
    <col min="1794" max="1794" width="7" style="107" customWidth="1"/>
    <col min="1795" max="1795" width="19.5" style="107" customWidth="1"/>
    <col min="1796" max="1796" width="6.875" style="107" customWidth="1"/>
    <col min="1797" max="1797" width="10.375" style="107" customWidth="1"/>
    <col min="1798" max="1798" width="8.25" style="107"/>
    <col min="1799" max="1799" width="30.125" style="107" customWidth="1"/>
    <col min="1800" max="1800" width="10.125" style="107" customWidth="1"/>
    <col min="1801" max="1801" width="1.625" style="107" customWidth="1"/>
    <col min="1802" max="1805" width="7.25" style="107" customWidth="1"/>
    <col min="1806" max="1810" width="8.25" style="107"/>
    <col min="1811" max="1811" width="1.375" style="107" customWidth="1"/>
    <col min="1812" max="1812" width="10.375" style="107" customWidth="1"/>
    <col min="1813" max="1813" width="9.625" style="107" customWidth="1"/>
    <col min="1814" max="2048" width="8.25" style="107"/>
    <col min="2049" max="2049" width="1.125" style="107" customWidth="1"/>
    <col min="2050" max="2050" width="7" style="107" customWidth="1"/>
    <col min="2051" max="2051" width="19.5" style="107" customWidth="1"/>
    <col min="2052" max="2052" width="6.875" style="107" customWidth="1"/>
    <col min="2053" max="2053" width="10.375" style="107" customWidth="1"/>
    <col min="2054" max="2054" width="8.25" style="107"/>
    <col min="2055" max="2055" width="30.125" style="107" customWidth="1"/>
    <col min="2056" max="2056" width="10.125" style="107" customWidth="1"/>
    <col min="2057" max="2057" width="1.625" style="107" customWidth="1"/>
    <col min="2058" max="2061" width="7.25" style="107" customWidth="1"/>
    <col min="2062" max="2066" width="8.25" style="107"/>
    <col min="2067" max="2067" width="1.375" style="107" customWidth="1"/>
    <col min="2068" max="2068" width="10.375" style="107" customWidth="1"/>
    <col min="2069" max="2069" width="9.625" style="107" customWidth="1"/>
    <col min="2070" max="2304" width="8.25" style="107"/>
    <col min="2305" max="2305" width="1.125" style="107" customWidth="1"/>
    <col min="2306" max="2306" width="7" style="107" customWidth="1"/>
    <col min="2307" max="2307" width="19.5" style="107" customWidth="1"/>
    <col min="2308" max="2308" width="6.875" style="107" customWidth="1"/>
    <col min="2309" max="2309" width="10.375" style="107" customWidth="1"/>
    <col min="2310" max="2310" width="8.25" style="107"/>
    <col min="2311" max="2311" width="30.125" style="107" customWidth="1"/>
    <col min="2312" max="2312" width="10.125" style="107" customWidth="1"/>
    <col min="2313" max="2313" width="1.625" style="107" customWidth="1"/>
    <col min="2314" max="2317" width="7.25" style="107" customWidth="1"/>
    <col min="2318" max="2322" width="8.25" style="107"/>
    <col min="2323" max="2323" width="1.375" style="107" customWidth="1"/>
    <col min="2324" max="2324" width="10.375" style="107" customWidth="1"/>
    <col min="2325" max="2325" width="9.625" style="107" customWidth="1"/>
    <col min="2326" max="2560" width="8.25" style="107"/>
    <col min="2561" max="2561" width="1.125" style="107" customWidth="1"/>
    <col min="2562" max="2562" width="7" style="107" customWidth="1"/>
    <col min="2563" max="2563" width="19.5" style="107" customWidth="1"/>
    <col min="2564" max="2564" width="6.875" style="107" customWidth="1"/>
    <col min="2565" max="2565" width="10.375" style="107" customWidth="1"/>
    <col min="2566" max="2566" width="8.25" style="107"/>
    <col min="2567" max="2567" width="30.125" style="107" customWidth="1"/>
    <col min="2568" max="2568" width="10.125" style="107" customWidth="1"/>
    <col min="2569" max="2569" width="1.625" style="107" customWidth="1"/>
    <col min="2570" max="2573" width="7.25" style="107" customWidth="1"/>
    <col min="2574" max="2578" width="8.25" style="107"/>
    <col min="2579" max="2579" width="1.375" style="107" customWidth="1"/>
    <col min="2580" max="2580" width="10.375" style="107" customWidth="1"/>
    <col min="2581" max="2581" width="9.625" style="107" customWidth="1"/>
    <col min="2582" max="2816" width="8.25" style="107"/>
    <col min="2817" max="2817" width="1.125" style="107" customWidth="1"/>
    <col min="2818" max="2818" width="7" style="107" customWidth="1"/>
    <col min="2819" max="2819" width="19.5" style="107" customWidth="1"/>
    <col min="2820" max="2820" width="6.875" style="107" customWidth="1"/>
    <col min="2821" max="2821" width="10.375" style="107" customWidth="1"/>
    <col min="2822" max="2822" width="8.25" style="107"/>
    <col min="2823" max="2823" width="30.125" style="107" customWidth="1"/>
    <col min="2824" max="2824" width="10.125" style="107" customWidth="1"/>
    <col min="2825" max="2825" width="1.625" style="107" customWidth="1"/>
    <col min="2826" max="2829" width="7.25" style="107" customWidth="1"/>
    <col min="2830" max="2834" width="8.25" style="107"/>
    <col min="2835" max="2835" width="1.375" style="107" customWidth="1"/>
    <col min="2836" max="2836" width="10.375" style="107" customWidth="1"/>
    <col min="2837" max="2837" width="9.625" style="107" customWidth="1"/>
    <col min="2838" max="3072" width="8.25" style="107"/>
    <col min="3073" max="3073" width="1.125" style="107" customWidth="1"/>
    <col min="3074" max="3074" width="7" style="107" customWidth="1"/>
    <col min="3075" max="3075" width="19.5" style="107" customWidth="1"/>
    <col min="3076" max="3076" width="6.875" style="107" customWidth="1"/>
    <col min="3077" max="3077" width="10.375" style="107" customWidth="1"/>
    <col min="3078" max="3078" width="8.25" style="107"/>
    <col min="3079" max="3079" width="30.125" style="107" customWidth="1"/>
    <col min="3080" max="3080" width="10.125" style="107" customWidth="1"/>
    <col min="3081" max="3081" width="1.625" style="107" customWidth="1"/>
    <col min="3082" max="3085" width="7.25" style="107" customWidth="1"/>
    <col min="3086" max="3090" width="8.25" style="107"/>
    <col min="3091" max="3091" width="1.375" style="107" customWidth="1"/>
    <col min="3092" max="3092" width="10.375" style="107" customWidth="1"/>
    <col min="3093" max="3093" width="9.625" style="107" customWidth="1"/>
    <col min="3094" max="3328" width="8.25" style="107"/>
    <col min="3329" max="3329" width="1.125" style="107" customWidth="1"/>
    <col min="3330" max="3330" width="7" style="107" customWidth="1"/>
    <col min="3331" max="3331" width="19.5" style="107" customWidth="1"/>
    <col min="3332" max="3332" width="6.875" style="107" customWidth="1"/>
    <col min="3333" max="3333" width="10.375" style="107" customWidth="1"/>
    <col min="3334" max="3334" width="8.25" style="107"/>
    <col min="3335" max="3335" width="30.125" style="107" customWidth="1"/>
    <col min="3336" max="3336" width="10.125" style="107" customWidth="1"/>
    <col min="3337" max="3337" width="1.625" style="107" customWidth="1"/>
    <col min="3338" max="3341" width="7.25" style="107" customWidth="1"/>
    <col min="3342" max="3346" width="8.25" style="107"/>
    <col min="3347" max="3347" width="1.375" style="107" customWidth="1"/>
    <col min="3348" max="3348" width="10.375" style="107" customWidth="1"/>
    <col min="3349" max="3349" width="9.625" style="107" customWidth="1"/>
    <col min="3350" max="3584" width="8.25" style="107"/>
    <col min="3585" max="3585" width="1.125" style="107" customWidth="1"/>
    <col min="3586" max="3586" width="7" style="107" customWidth="1"/>
    <col min="3587" max="3587" width="19.5" style="107" customWidth="1"/>
    <col min="3588" max="3588" width="6.875" style="107" customWidth="1"/>
    <col min="3589" max="3589" width="10.375" style="107" customWidth="1"/>
    <col min="3590" max="3590" width="8.25" style="107"/>
    <col min="3591" max="3591" width="30.125" style="107" customWidth="1"/>
    <col min="3592" max="3592" width="10.125" style="107" customWidth="1"/>
    <col min="3593" max="3593" width="1.625" style="107" customWidth="1"/>
    <col min="3594" max="3597" width="7.25" style="107" customWidth="1"/>
    <col min="3598" max="3602" width="8.25" style="107"/>
    <col min="3603" max="3603" width="1.375" style="107" customWidth="1"/>
    <col min="3604" max="3604" width="10.375" style="107" customWidth="1"/>
    <col min="3605" max="3605" width="9.625" style="107" customWidth="1"/>
    <col min="3606" max="3840" width="8.25" style="107"/>
    <col min="3841" max="3841" width="1.125" style="107" customWidth="1"/>
    <col min="3842" max="3842" width="7" style="107" customWidth="1"/>
    <col min="3843" max="3843" width="19.5" style="107" customWidth="1"/>
    <col min="3844" max="3844" width="6.875" style="107" customWidth="1"/>
    <col min="3845" max="3845" width="10.375" style="107" customWidth="1"/>
    <col min="3846" max="3846" width="8.25" style="107"/>
    <col min="3847" max="3847" width="30.125" style="107" customWidth="1"/>
    <col min="3848" max="3848" width="10.125" style="107" customWidth="1"/>
    <col min="3849" max="3849" width="1.625" style="107" customWidth="1"/>
    <col min="3850" max="3853" width="7.25" style="107" customWidth="1"/>
    <col min="3854" max="3858" width="8.25" style="107"/>
    <col min="3859" max="3859" width="1.375" style="107" customWidth="1"/>
    <col min="3860" max="3860" width="10.375" style="107" customWidth="1"/>
    <col min="3861" max="3861" width="9.625" style="107" customWidth="1"/>
    <col min="3862" max="4096" width="8.25" style="107"/>
    <col min="4097" max="4097" width="1.125" style="107" customWidth="1"/>
    <col min="4098" max="4098" width="7" style="107" customWidth="1"/>
    <col min="4099" max="4099" width="19.5" style="107" customWidth="1"/>
    <col min="4100" max="4100" width="6.875" style="107" customWidth="1"/>
    <col min="4101" max="4101" width="10.375" style="107" customWidth="1"/>
    <col min="4102" max="4102" width="8.25" style="107"/>
    <col min="4103" max="4103" width="30.125" style="107" customWidth="1"/>
    <col min="4104" max="4104" width="10.125" style="107" customWidth="1"/>
    <col min="4105" max="4105" width="1.625" style="107" customWidth="1"/>
    <col min="4106" max="4109" width="7.25" style="107" customWidth="1"/>
    <col min="4110" max="4114" width="8.25" style="107"/>
    <col min="4115" max="4115" width="1.375" style="107" customWidth="1"/>
    <col min="4116" max="4116" width="10.375" style="107" customWidth="1"/>
    <col min="4117" max="4117" width="9.625" style="107" customWidth="1"/>
    <col min="4118" max="4352" width="8.25" style="107"/>
    <col min="4353" max="4353" width="1.125" style="107" customWidth="1"/>
    <col min="4354" max="4354" width="7" style="107" customWidth="1"/>
    <col min="4355" max="4355" width="19.5" style="107" customWidth="1"/>
    <col min="4356" max="4356" width="6.875" style="107" customWidth="1"/>
    <col min="4357" max="4357" width="10.375" style="107" customWidth="1"/>
    <col min="4358" max="4358" width="8.25" style="107"/>
    <col min="4359" max="4359" width="30.125" style="107" customWidth="1"/>
    <col min="4360" max="4360" width="10.125" style="107" customWidth="1"/>
    <col min="4361" max="4361" width="1.625" style="107" customWidth="1"/>
    <col min="4362" max="4365" width="7.25" style="107" customWidth="1"/>
    <col min="4366" max="4370" width="8.25" style="107"/>
    <col min="4371" max="4371" width="1.375" style="107" customWidth="1"/>
    <col min="4372" max="4372" width="10.375" style="107" customWidth="1"/>
    <col min="4373" max="4373" width="9.625" style="107" customWidth="1"/>
    <col min="4374" max="4608" width="8.25" style="107"/>
    <col min="4609" max="4609" width="1.125" style="107" customWidth="1"/>
    <col min="4610" max="4610" width="7" style="107" customWidth="1"/>
    <col min="4611" max="4611" width="19.5" style="107" customWidth="1"/>
    <col min="4612" max="4612" width="6.875" style="107" customWidth="1"/>
    <col min="4613" max="4613" width="10.375" style="107" customWidth="1"/>
    <col min="4614" max="4614" width="8.25" style="107"/>
    <col min="4615" max="4615" width="30.125" style="107" customWidth="1"/>
    <col min="4616" max="4616" width="10.125" style="107" customWidth="1"/>
    <col min="4617" max="4617" width="1.625" style="107" customWidth="1"/>
    <col min="4618" max="4621" width="7.25" style="107" customWidth="1"/>
    <col min="4622" max="4626" width="8.25" style="107"/>
    <col min="4627" max="4627" width="1.375" style="107" customWidth="1"/>
    <col min="4628" max="4628" width="10.375" style="107" customWidth="1"/>
    <col min="4629" max="4629" width="9.625" style="107" customWidth="1"/>
    <col min="4630" max="4864" width="8.25" style="107"/>
    <col min="4865" max="4865" width="1.125" style="107" customWidth="1"/>
    <col min="4866" max="4866" width="7" style="107" customWidth="1"/>
    <col min="4867" max="4867" width="19.5" style="107" customWidth="1"/>
    <col min="4868" max="4868" width="6.875" style="107" customWidth="1"/>
    <col min="4869" max="4869" width="10.375" style="107" customWidth="1"/>
    <col min="4870" max="4870" width="8.25" style="107"/>
    <col min="4871" max="4871" width="30.125" style="107" customWidth="1"/>
    <col min="4872" max="4872" width="10.125" style="107" customWidth="1"/>
    <col min="4873" max="4873" width="1.625" style="107" customWidth="1"/>
    <col min="4874" max="4877" width="7.25" style="107" customWidth="1"/>
    <col min="4878" max="4882" width="8.25" style="107"/>
    <col min="4883" max="4883" width="1.375" style="107" customWidth="1"/>
    <col min="4884" max="4884" width="10.375" style="107" customWidth="1"/>
    <col min="4885" max="4885" width="9.625" style="107" customWidth="1"/>
    <col min="4886" max="5120" width="8.25" style="107"/>
    <col min="5121" max="5121" width="1.125" style="107" customWidth="1"/>
    <col min="5122" max="5122" width="7" style="107" customWidth="1"/>
    <col min="5123" max="5123" width="19.5" style="107" customWidth="1"/>
    <col min="5124" max="5124" width="6.875" style="107" customWidth="1"/>
    <col min="5125" max="5125" width="10.375" style="107" customWidth="1"/>
    <col min="5126" max="5126" width="8.25" style="107"/>
    <col min="5127" max="5127" width="30.125" style="107" customWidth="1"/>
    <col min="5128" max="5128" width="10.125" style="107" customWidth="1"/>
    <col min="5129" max="5129" width="1.625" style="107" customWidth="1"/>
    <col min="5130" max="5133" width="7.25" style="107" customWidth="1"/>
    <col min="5134" max="5138" width="8.25" style="107"/>
    <col min="5139" max="5139" width="1.375" style="107" customWidth="1"/>
    <col min="5140" max="5140" width="10.375" style="107" customWidth="1"/>
    <col min="5141" max="5141" width="9.625" style="107" customWidth="1"/>
    <col min="5142" max="5376" width="8.25" style="107"/>
    <col min="5377" max="5377" width="1.125" style="107" customWidth="1"/>
    <col min="5378" max="5378" width="7" style="107" customWidth="1"/>
    <col min="5379" max="5379" width="19.5" style="107" customWidth="1"/>
    <col min="5380" max="5380" width="6.875" style="107" customWidth="1"/>
    <col min="5381" max="5381" width="10.375" style="107" customWidth="1"/>
    <col min="5382" max="5382" width="8.25" style="107"/>
    <col min="5383" max="5383" width="30.125" style="107" customWidth="1"/>
    <col min="5384" max="5384" width="10.125" style="107" customWidth="1"/>
    <col min="5385" max="5385" width="1.625" style="107" customWidth="1"/>
    <col min="5386" max="5389" width="7.25" style="107" customWidth="1"/>
    <col min="5390" max="5394" width="8.25" style="107"/>
    <col min="5395" max="5395" width="1.375" style="107" customWidth="1"/>
    <col min="5396" max="5396" width="10.375" style="107" customWidth="1"/>
    <col min="5397" max="5397" width="9.625" style="107" customWidth="1"/>
    <col min="5398" max="5632" width="8.25" style="107"/>
    <col min="5633" max="5633" width="1.125" style="107" customWidth="1"/>
    <col min="5634" max="5634" width="7" style="107" customWidth="1"/>
    <col min="5635" max="5635" width="19.5" style="107" customWidth="1"/>
    <col min="5636" max="5636" width="6.875" style="107" customWidth="1"/>
    <col min="5637" max="5637" width="10.375" style="107" customWidth="1"/>
    <col min="5638" max="5638" width="8.25" style="107"/>
    <col min="5639" max="5639" width="30.125" style="107" customWidth="1"/>
    <col min="5640" max="5640" width="10.125" style="107" customWidth="1"/>
    <col min="5641" max="5641" width="1.625" style="107" customWidth="1"/>
    <col min="5642" max="5645" width="7.25" style="107" customWidth="1"/>
    <col min="5646" max="5650" width="8.25" style="107"/>
    <col min="5651" max="5651" width="1.375" style="107" customWidth="1"/>
    <col min="5652" max="5652" width="10.375" style="107" customWidth="1"/>
    <col min="5653" max="5653" width="9.625" style="107" customWidth="1"/>
    <col min="5654" max="5888" width="8.25" style="107"/>
    <col min="5889" max="5889" width="1.125" style="107" customWidth="1"/>
    <col min="5890" max="5890" width="7" style="107" customWidth="1"/>
    <col min="5891" max="5891" width="19.5" style="107" customWidth="1"/>
    <col min="5892" max="5892" width="6.875" style="107" customWidth="1"/>
    <col min="5893" max="5893" width="10.375" style="107" customWidth="1"/>
    <col min="5894" max="5894" width="8.25" style="107"/>
    <col min="5895" max="5895" width="30.125" style="107" customWidth="1"/>
    <col min="5896" max="5896" width="10.125" style="107" customWidth="1"/>
    <col min="5897" max="5897" width="1.625" style="107" customWidth="1"/>
    <col min="5898" max="5901" width="7.25" style="107" customWidth="1"/>
    <col min="5902" max="5906" width="8.25" style="107"/>
    <col min="5907" max="5907" width="1.375" style="107" customWidth="1"/>
    <col min="5908" max="5908" width="10.375" style="107" customWidth="1"/>
    <col min="5909" max="5909" width="9.625" style="107" customWidth="1"/>
    <col min="5910" max="6144" width="8.25" style="107"/>
    <col min="6145" max="6145" width="1.125" style="107" customWidth="1"/>
    <col min="6146" max="6146" width="7" style="107" customWidth="1"/>
    <col min="6147" max="6147" width="19.5" style="107" customWidth="1"/>
    <col min="6148" max="6148" width="6.875" style="107" customWidth="1"/>
    <col min="6149" max="6149" width="10.375" style="107" customWidth="1"/>
    <col min="6150" max="6150" width="8.25" style="107"/>
    <col min="6151" max="6151" width="30.125" style="107" customWidth="1"/>
    <col min="6152" max="6152" width="10.125" style="107" customWidth="1"/>
    <col min="6153" max="6153" width="1.625" style="107" customWidth="1"/>
    <col min="6154" max="6157" width="7.25" style="107" customWidth="1"/>
    <col min="6158" max="6162" width="8.25" style="107"/>
    <col min="6163" max="6163" width="1.375" style="107" customWidth="1"/>
    <col min="6164" max="6164" width="10.375" style="107" customWidth="1"/>
    <col min="6165" max="6165" width="9.625" style="107" customWidth="1"/>
    <col min="6166" max="6400" width="8.25" style="107"/>
    <col min="6401" max="6401" width="1.125" style="107" customWidth="1"/>
    <col min="6402" max="6402" width="7" style="107" customWidth="1"/>
    <col min="6403" max="6403" width="19.5" style="107" customWidth="1"/>
    <col min="6404" max="6404" width="6.875" style="107" customWidth="1"/>
    <col min="6405" max="6405" width="10.375" style="107" customWidth="1"/>
    <col min="6406" max="6406" width="8.25" style="107"/>
    <col min="6407" max="6407" width="30.125" style="107" customWidth="1"/>
    <col min="6408" max="6408" width="10.125" style="107" customWidth="1"/>
    <col min="6409" max="6409" width="1.625" style="107" customWidth="1"/>
    <col min="6410" max="6413" width="7.25" style="107" customWidth="1"/>
    <col min="6414" max="6418" width="8.25" style="107"/>
    <col min="6419" max="6419" width="1.375" style="107" customWidth="1"/>
    <col min="6420" max="6420" width="10.375" style="107" customWidth="1"/>
    <col min="6421" max="6421" width="9.625" style="107" customWidth="1"/>
    <col min="6422" max="6656" width="8.25" style="107"/>
    <col min="6657" max="6657" width="1.125" style="107" customWidth="1"/>
    <col min="6658" max="6658" width="7" style="107" customWidth="1"/>
    <col min="6659" max="6659" width="19.5" style="107" customWidth="1"/>
    <col min="6660" max="6660" width="6.875" style="107" customWidth="1"/>
    <col min="6661" max="6661" width="10.375" style="107" customWidth="1"/>
    <col min="6662" max="6662" width="8.25" style="107"/>
    <col min="6663" max="6663" width="30.125" style="107" customWidth="1"/>
    <col min="6664" max="6664" width="10.125" style="107" customWidth="1"/>
    <col min="6665" max="6665" width="1.625" style="107" customWidth="1"/>
    <col min="6666" max="6669" width="7.25" style="107" customWidth="1"/>
    <col min="6670" max="6674" width="8.25" style="107"/>
    <col min="6675" max="6675" width="1.375" style="107" customWidth="1"/>
    <col min="6676" max="6676" width="10.375" style="107" customWidth="1"/>
    <col min="6677" max="6677" width="9.625" style="107" customWidth="1"/>
    <col min="6678" max="6912" width="8.25" style="107"/>
    <col min="6913" max="6913" width="1.125" style="107" customWidth="1"/>
    <col min="6914" max="6914" width="7" style="107" customWidth="1"/>
    <col min="6915" max="6915" width="19.5" style="107" customWidth="1"/>
    <col min="6916" max="6916" width="6.875" style="107" customWidth="1"/>
    <col min="6917" max="6917" width="10.375" style="107" customWidth="1"/>
    <col min="6918" max="6918" width="8.25" style="107"/>
    <col min="6919" max="6919" width="30.125" style="107" customWidth="1"/>
    <col min="6920" max="6920" width="10.125" style="107" customWidth="1"/>
    <col min="6921" max="6921" width="1.625" style="107" customWidth="1"/>
    <col min="6922" max="6925" width="7.25" style="107" customWidth="1"/>
    <col min="6926" max="6930" width="8.25" style="107"/>
    <col min="6931" max="6931" width="1.375" style="107" customWidth="1"/>
    <col min="6932" max="6932" width="10.375" style="107" customWidth="1"/>
    <col min="6933" max="6933" width="9.625" style="107" customWidth="1"/>
    <col min="6934" max="7168" width="8.25" style="107"/>
    <col min="7169" max="7169" width="1.125" style="107" customWidth="1"/>
    <col min="7170" max="7170" width="7" style="107" customWidth="1"/>
    <col min="7171" max="7171" width="19.5" style="107" customWidth="1"/>
    <col min="7172" max="7172" width="6.875" style="107" customWidth="1"/>
    <col min="7173" max="7173" width="10.375" style="107" customWidth="1"/>
    <col min="7174" max="7174" width="8.25" style="107"/>
    <col min="7175" max="7175" width="30.125" style="107" customWidth="1"/>
    <col min="7176" max="7176" width="10.125" style="107" customWidth="1"/>
    <col min="7177" max="7177" width="1.625" style="107" customWidth="1"/>
    <col min="7178" max="7181" width="7.25" style="107" customWidth="1"/>
    <col min="7182" max="7186" width="8.25" style="107"/>
    <col min="7187" max="7187" width="1.375" style="107" customWidth="1"/>
    <col min="7188" max="7188" width="10.375" style="107" customWidth="1"/>
    <col min="7189" max="7189" width="9.625" style="107" customWidth="1"/>
    <col min="7190" max="7424" width="8.25" style="107"/>
    <col min="7425" max="7425" width="1.125" style="107" customWidth="1"/>
    <col min="7426" max="7426" width="7" style="107" customWidth="1"/>
    <col min="7427" max="7427" width="19.5" style="107" customWidth="1"/>
    <col min="7428" max="7428" width="6.875" style="107" customWidth="1"/>
    <col min="7429" max="7429" width="10.375" style="107" customWidth="1"/>
    <col min="7430" max="7430" width="8.25" style="107"/>
    <col min="7431" max="7431" width="30.125" style="107" customWidth="1"/>
    <col min="7432" max="7432" width="10.125" style="107" customWidth="1"/>
    <col min="7433" max="7433" width="1.625" style="107" customWidth="1"/>
    <col min="7434" max="7437" width="7.25" style="107" customWidth="1"/>
    <col min="7438" max="7442" width="8.25" style="107"/>
    <col min="7443" max="7443" width="1.375" style="107" customWidth="1"/>
    <col min="7444" max="7444" width="10.375" style="107" customWidth="1"/>
    <col min="7445" max="7445" width="9.625" style="107" customWidth="1"/>
    <col min="7446" max="7680" width="8.25" style="107"/>
    <col min="7681" max="7681" width="1.125" style="107" customWidth="1"/>
    <col min="7682" max="7682" width="7" style="107" customWidth="1"/>
    <col min="7683" max="7683" width="19.5" style="107" customWidth="1"/>
    <col min="7684" max="7684" width="6.875" style="107" customWidth="1"/>
    <col min="7685" max="7685" width="10.375" style="107" customWidth="1"/>
    <col min="7686" max="7686" width="8.25" style="107"/>
    <col min="7687" max="7687" width="30.125" style="107" customWidth="1"/>
    <col min="7688" max="7688" width="10.125" style="107" customWidth="1"/>
    <col min="7689" max="7689" width="1.625" style="107" customWidth="1"/>
    <col min="7690" max="7693" width="7.25" style="107" customWidth="1"/>
    <col min="7694" max="7698" width="8.25" style="107"/>
    <col min="7699" max="7699" width="1.375" style="107" customWidth="1"/>
    <col min="7700" max="7700" width="10.375" style="107" customWidth="1"/>
    <col min="7701" max="7701" width="9.625" style="107" customWidth="1"/>
    <col min="7702" max="7936" width="8.25" style="107"/>
    <col min="7937" max="7937" width="1.125" style="107" customWidth="1"/>
    <col min="7938" max="7938" width="7" style="107" customWidth="1"/>
    <col min="7939" max="7939" width="19.5" style="107" customWidth="1"/>
    <col min="7940" max="7940" width="6.875" style="107" customWidth="1"/>
    <col min="7941" max="7941" width="10.375" style="107" customWidth="1"/>
    <col min="7942" max="7942" width="8.25" style="107"/>
    <col min="7943" max="7943" width="30.125" style="107" customWidth="1"/>
    <col min="7944" max="7944" width="10.125" style="107" customWidth="1"/>
    <col min="7945" max="7945" width="1.625" style="107" customWidth="1"/>
    <col min="7946" max="7949" width="7.25" style="107" customWidth="1"/>
    <col min="7950" max="7954" width="8.25" style="107"/>
    <col min="7955" max="7955" width="1.375" style="107" customWidth="1"/>
    <col min="7956" max="7956" width="10.375" style="107" customWidth="1"/>
    <col min="7957" max="7957" width="9.625" style="107" customWidth="1"/>
    <col min="7958" max="8192" width="8.25" style="107"/>
    <col min="8193" max="8193" width="1.125" style="107" customWidth="1"/>
    <col min="8194" max="8194" width="7" style="107" customWidth="1"/>
    <col min="8195" max="8195" width="19.5" style="107" customWidth="1"/>
    <col min="8196" max="8196" width="6.875" style="107" customWidth="1"/>
    <col min="8197" max="8197" width="10.375" style="107" customWidth="1"/>
    <col min="8198" max="8198" width="8.25" style="107"/>
    <col min="8199" max="8199" width="30.125" style="107" customWidth="1"/>
    <col min="8200" max="8200" width="10.125" style="107" customWidth="1"/>
    <col min="8201" max="8201" width="1.625" style="107" customWidth="1"/>
    <col min="8202" max="8205" width="7.25" style="107" customWidth="1"/>
    <col min="8206" max="8210" width="8.25" style="107"/>
    <col min="8211" max="8211" width="1.375" style="107" customWidth="1"/>
    <col min="8212" max="8212" width="10.375" style="107" customWidth="1"/>
    <col min="8213" max="8213" width="9.625" style="107" customWidth="1"/>
    <col min="8214" max="8448" width="8.25" style="107"/>
    <col min="8449" max="8449" width="1.125" style="107" customWidth="1"/>
    <col min="8450" max="8450" width="7" style="107" customWidth="1"/>
    <col min="8451" max="8451" width="19.5" style="107" customWidth="1"/>
    <col min="8452" max="8452" width="6.875" style="107" customWidth="1"/>
    <col min="8453" max="8453" width="10.375" style="107" customWidth="1"/>
    <col min="8454" max="8454" width="8.25" style="107"/>
    <col min="8455" max="8455" width="30.125" style="107" customWidth="1"/>
    <col min="8456" max="8456" width="10.125" style="107" customWidth="1"/>
    <col min="8457" max="8457" width="1.625" style="107" customWidth="1"/>
    <col min="8458" max="8461" width="7.25" style="107" customWidth="1"/>
    <col min="8462" max="8466" width="8.25" style="107"/>
    <col min="8467" max="8467" width="1.375" style="107" customWidth="1"/>
    <col min="8468" max="8468" width="10.375" style="107" customWidth="1"/>
    <col min="8469" max="8469" width="9.625" style="107" customWidth="1"/>
    <col min="8470" max="8704" width="8.25" style="107"/>
    <col min="8705" max="8705" width="1.125" style="107" customWidth="1"/>
    <col min="8706" max="8706" width="7" style="107" customWidth="1"/>
    <col min="8707" max="8707" width="19.5" style="107" customWidth="1"/>
    <col min="8708" max="8708" width="6.875" style="107" customWidth="1"/>
    <col min="8709" max="8709" width="10.375" style="107" customWidth="1"/>
    <col min="8710" max="8710" width="8.25" style="107"/>
    <col min="8711" max="8711" width="30.125" style="107" customWidth="1"/>
    <col min="8712" max="8712" width="10.125" style="107" customWidth="1"/>
    <col min="8713" max="8713" width="1.625" style="107" customWidth="1"/>
    <col min="8714" max="8717" width="7.25" style="107" customWidth="1"/>
    <col min="8718" max="8722" width="8.25" style="107"/>
    <col min="8723" max="8723" width="1.375" style="107" customWidth="1"/>
    <col min="8724" max="8724" width="10.375" style="107" customWidth="1"/>
    <col min="8725" max="8725" width="9.625" style="107" customWidth="1"/>
    <col min="8726" max="8960" width="8.25" style="107"/>
    <col min="8961" max="8961" width="1.125" style="107" customWidth="1"/>
    <col min="8962" max="8962" width="7" style="107" customWidth="1"/>
    <col min="8963" max="8963" width="19.5" style="107" customWidth="1"/>
    <col min="8964" max="8964" width="6.875" style="107" customWidth="1"/>
    <col min="8965" max="8965" width="10.375" style="107" customWidth="1"/>
    <col min="8966" max="8966" width="8.25" style="107"/>
    <col min="8967" max="8967" width="30.125" style="107" customWidth="1"/>
    <col min="8968" max="8968" width="10.125" style="107" customWidth="1"/>
    <col min="8969" max="8969" width="1.625" style="107" customWidth="1"/>
    <col min="8970" max="8973" width="7.25" style="107" customWidth="1"/>
    <col min="8974" max="8978" width="8.25" style="107"/>
    <col min="8979" max="8979" width="1.375" style="107" customWidth="1"/>
    <col min="8980" max="8980" width="10.375" style="107" customWidth="1"/>
    <col min="8981" max="8981" width="9.625" style="107" customWidth="1"/>
    <col min="8982" max="9216" width="8.25" style="107"/>
    <col min="9217" max="9217" width="1.125" style="107" customWidth="1"/>
    <col min="9218" max="9218" width="7" style="107" customWidth="1"/>
    <col min="9219" max="9219" width="19.5" style="107" customWidth="1"/>
    <col min="9220" max="9220" width="6.875" style="107" customWidth="1"/>
    <col min="9221" max="9221" width="10.375" style="107" customWidth="1"/>
    <col min="9222" max="9222" width="8.25" style="107"/>
    <col min="9223" max="9223" width="30.125" style="107" customWidth="1"/>
    <col min="9224" max="9224" width="10.125" style="107" customWidth="1"/>
    <col min="9225" max="9225" width="1.625" style="107" customWidth="1"/>
    <col min="9226" max="9229" width="7.25" style="107" customWidth="1"/>
    <col min="9230" max="9234" width="8.25" style="107"/>
    <col min="9235" max="9235" width="1.375" style="107" customWidth="1"/>
    <col min="9236" max="9236" width="10.375" style="107" customWidth="1"/>
    <col min="9237" max="9237" width="9.625" style="107" customWidth="1"/>
    <col min="9238" max="9472" width="8.25" style="107"/>
    <col min="9473" max="9473" width="1.125" style="107" customWidth="1"/>
    <col min="9474" max="9474" width="7" style="107" customWidth="1"/>
    <col min="9475" max="9475" width="19.5" style="107" customWidth="1"/>
    <col min="9476" max="9476" width="6.875" style="107" customWidth="1"/>
    <col min="9477" max="9477" width="10.375" style="107" customWidth="1"/>
    <col min="9478" max="9478" width="8.25" style="107"/>
    <col min="9479" max="9479" width="30.125" style="107" customWidth="1"/>
    <col min="9480" max="9480" width="10.125" style="107" customWidth="1"/>
    <col min="9481" max="9481" width="1.625" style="107" customWidth="1"/>
    <col min="9482" max="9485" width="7.25" style="107" customWidth="1"/>
    <col min="9486" max="9490" width="8.25" style="107"/>
    <col min="9491" max="9491" width="1.375" style="107" customWidth="1"/>
    <col min="9492" max="9492" width="10.375" style="107" customWidth="1"/>
    <col min="9493" max="9493" width="9.625" style="107" customWidth="1"/>
    <col min="9494" max="9728" width="8.25" style="107"/>
    <col min="9729" max="9729" width="1.125" style="107" customWidth="1"/>
    <col min="9730" max="9730" width="7" style="107" customWidth="1"/>
    <col min="9731" max="9731" width="19.5" style="107" customWidth="1"/>
    <col min="9732" max="9732" width="6.875" style="107" customWidth="1"/>
    <col min="9733" max="9733" width="10.375" style="107" customWidth="1"/>
    <col min="9734" max="9734" width="8.25" style="107"/>
    <col min="9735" max="9735" width="30.125" style="107" customWidth="1"/>
    <col min="9736" max="9736" width="10.125" style="107" customWidth="1"/>
    <col min="9737" max="9737" width="1.625" style="107" customWidth="1"/>
    <col min="9738" max="9741" width="7.25" style="107" customWidth="1"/>
    <col min="9742" max="9746" width="8.25" style="107"/>
    <col min="9747" max="9747" width="1.375" style="107" customWidth="1"/>
    <col min="9748" max="9748" width="10.375" style="107" customWidth="1"/>
    <col min="9749" max="9749" width="9.625" style="107" customWidth="1"/>
    <col min="9750" max="9984" width="8.25" style="107"/>
    <col min="9985" max="9985" width="1.125" style="107" customWidth="1"/>
    <col min="9986" max="9986" width="7" style="107" customWidth="1"/>
    <col min="9987" max="9987" width="19.5" style="107" customWidth="1"/>
    <col min="9988" max="9988" width="6.875" style="107" customWidth="1"/>
    <col min="9989" max="9989" width="10.375" style="107" customWidth="1"/>
    <col min="9990" max="9990" width="8.25" style="107"/>
    <col min="9991" max="9991" width="30.125" style="107" customWidth="1"/>
    <col min="9992" max="9992" width="10.125" style="107" customWidth="1"/>
    <col min="9993" max="9993" width="1.625" style="107" customWidth="1"/>
    <col min="9994" max="9997" width="7.25" style="107" customWidth="1"/>
    <col min="9998" max="10002" width="8.25" style="107"/>
    <col min="10003" max="10003" width="1.375" style="107" customWidth="1"/>
    <col min="10004" max="10004" width="10.375" style="107" customWidth="1"/>
    <col min="10005" max="10005" width="9.625" style="107" customWidth="1"/>
    <col min="10006" max="10240" width="8.25" style="107"/>
    <col min="10241" max="10241" width="1.125" style="107" customWidth="1"/>
    <col min="10242" max="10242" width="7" style="107" customWidth="1"/>
    <col min="10243" max="10243" width="19.5" style="107" customWidth="1"/>
    <col min="10244" max="10244" width="6.875" style="107" customWidth="1"/>
    <col min="10245" max="10245" width="10.375" style="107" customWidth="1"/>
    <col min="10246" max="10246" width="8.25" style="107"/>
    <col min="10247" max="10247" width="30.125" style="107" customWidth="1"/>
    <col min="10248" max="10248" width="10.125" style="107" customWidth="1"/>
    <col min="10249" max="10249" width="1.625" style="107" customWidth="1"/>
    <col min="10250" max="10253" width="7.25" style="107" customWidth="1"/>
    <col min="10254" max="10258" width="8.25" style="107"/>
    <col min="10259" max="10259" width="1.375" style="107" customWidth="1"/>
    <col min="10260" max="10260" width="10.375" style="107" customWidth="1"/>
    <col min="10261" max="10261" width="9.625" style="107" customWidth="1"/>
    <col min="10262" max="10496" width="8.25" style="107"/>
    <col min="10497" max="10497" width="1.125" style="107" customWidth="1"/>
    <col min="10498" max="10498" width="7" style="107" customWidth="1"/>
    <col min="10499" max="10499" width="19.5" style="107" customWidth="1"/>
    <col min="10500" max="10500" width="6.875" style="107" customWidth="1"/>
    <col min="10501" max="10501" width="10.375" style="107" customWidth="1"/>
    <col min="10502" max="10502" width="8.25" style="107"/>
    <col min="10503" max="10503" width="30.125" style="107" customWidth="1"/>
    <col min="10504" max="10504" width="10.125" style="107" customWidth="1"/>
    <col min="10505" max="10505" width="1.625" style="107" customWidth="1"/>
    <col min="10506" max="10509" width="7.25" style="107" customWidth="1"/>
    <col min="10510" max="10514" width="8.25" style="107"/>
    <col min="10515" max="10515" width="1.375" style="107" customWidth="1"/>
    <col min="10516" max="10516" width="10.375" style="107" customWidth="1"/>
    <col min="10517" max="10517" width="9.625" style="107" customWidth="1"/>
    <col min="10518" max="10752" width="8.25" style="107"/>
    <col min="10753" max="10753" width="1.125" style="107" customWidth="1"/>
    <col min="10754" max="10754" width="7" style="107" customWidth="1"/>
    <col min="10755" max="10755" width="19.5" style="107" customWidth="1"/>
    <col min="10756" max="10756" width="6.875" style="107" customWidth="1"/>
    <col min="10757" max="10757" width="10.375" style="107" customWidth="1"/>
    <col min="10758" max="10758" width="8.25" style="107"/>
    <col min="10759" max="10759" width="30.125" style="107" customWidth="1"/>
    <col min="10760" max="10760" width="10.125" style="107" customWidth="1"/>
    <col min="10761" max="10761" width="1.625" style="107" customWidth="1"/>
    <col min="10762" max="10765" width="7.25" style="107" customWidth="1"/>
    <col min="10766" max="10770" width="8.25" style="107"/>
    <col min="10771" max="10771" width="1.375" style="107" customWidth="1"/>
    <col min="10772" max="10772" width="10.375" style="107" customWidth="1"/>
    <col min="10773" max="10773" width="9.625" style="107" customWidth="1"/>
    <col min="10774" max="11008" width="8.25" style="107"/>
    <col min="11009" max="11009" width="1.125" style="107" customWidth="1"/>
    <col min="11010" max="11010" width="7" style="107" customWidth="1"/>
    <col min="11011" max="11011" width="19.5" style="107" customWidth="1"/>
    <col min="11012" max="11012" width="6.875" style="107" customWidth="1"/>
    <col min="11013" max="11013" width="10.375" style="107" customWidth="1"/>
    <col min="11014" max="11014" width="8.25" style="107"/>
    <col min="11015" max="11015" width="30.125" style="107" customWidth="1"/>
    <col min="11016" max="11016" width="10.125" style="107" customWidth="1"/>
    <col min="11017" max="11017" width="1.625" style="107" customWidth="1"/>
    <col min="11018" max="11021" width="7.25" style="107" customWidth="1"/>
    <col min="11022" max="11026" width="8.25" style="107"/>
    <col min="11027" max="11027" width="1.375" style="107" customWidth="1"/>
    <col min="11028" max="11028" width="10.375" style="107" customWidth="1"/>
    <col min="11029" max="11029" width="9.625" style="107" customWidth="1"/>
    <col min="11030" max="11264" width="8.25" style="107"/>
    <col min="11265" max="11265" width="1.125" style="107" customWidth="1"/>
    <col min="11266" max="11266" width="7" style="107" customWidth="1"/>
    <col min="11267" max="11267" width="19.5" style="107" customWidth="1"/>
    <col min="11268" max="11268" width="6.875" style="107" customWidth="1"/>
    <col min="11269" max="11269" width="10.375" style="107" customWidth="1"/>
    <col min="11270" max="11270" width="8.25" style="107"/>
    <col min="11271" max="11271" width="30.125" style="107" customWidth="1"/>
    <col min="11272" max="11272" width="10.125" style="107" customWidth="1"/>
    <col min="11273" max="11273" width="1.625" style="107" customWidth="1"/>
    <col min="11274" max="11277" width="7.25" style="107" customWidth="1"/>
    <col min="11278" max="11282" width="8.25" style="107"/>
    <col min="11283" max="11283" width="1.375" style="107" customWidth="1"/>
    <col min="11284" max="11284" width="10.375" style="107" customWidth="1"/>
    <col min="11285" max="11285" width="9.625" style="107" customWidth="1"/>
    <col min="11286" max="11520" width="8.25" style="107"/>
    <col min="11521" max="11521" width="1.125" style="107" customWidth="1"/>
    <col min="11522" max="11522" width="7" style="107" customWidth="1"/>
    <col min="11523" max="11523" width="19.5" style="107" customWidth="1"/>
    <col min="11524" max="11524" width="6.875" style="107" customWidth="1"/>
    <col min="11525" max="11525" width="10.375" style="107" customWidth="1"/>
    <col min="11526" max="11526" width="8.25" style="107"/>
    <col min="11527" max="11527" width="30.125" style="107" customWidth="1"/>
    <col min="11528" max="11528" width="10.125" style="107" customWidth="1"/>
    <col min="11529" max="11529" width="1.625" style="107" customWidth="1"/>
    <col min="11530" max="11533" width="7.25" style="107" customWidth="1"/>
    <col min="11534" max="11538" width="8.25" style="107"/>
    <col min="11539" max="11539" width="1.375" style="107" customWidth="1"/>
    <col min="11540" max="11540" width="10.375" style="107" customWidth="1"/>
    <col min="11541" max="11541" width="9.625" style="107" customWidth="1"/>
    <col min="11542" max="11776" width="8.25" style="107"/>
    <col min="11777" max="11777" width="1.125" style="107" customWidth="1"/>
    <col min="11778" max="11778" width="7" style="107" customWidth="1"/>
    <col min="11779" max="11779" width="19.5" style="107" customWidth="1"/>
    <col min="11780" max="11780" width="6.875" style="107" customWidth="1"/>
    <col min="11781" max="11781" width="10.375" style="107" customWidth="1"/>
    <col min="11782" max="11782" width="8.25" style="107"/>
    <col min="11783" max="11783" width="30.125" style="107" customWidth="1"/>
    <col min="11784" max="11784" width="10.125" style="107" customWidth="1"/>
    <col min="11785" max="11785" width="1.625" style="107" customWidth="1"/>
    <col min="11786" max="11789" width="7.25" style="107" customWidth="1"/>
    <col min="11790" max="11794" width="8.25" style="107"/>
    <col min="11795" max="11795" width="1.375" style="107" customWidth="1"/>
    <col min="11796" max="11796" width="10.375" style="107" customWidth="1"/>
    <col min="11797" max="11797" width="9.625" style="107" customWidth="1"/>
    <col min="11798" max="12032" width="8.25" style="107"/>
    <col min="12033" max="12033" width="1.125" style="107" customWidth="1"/>
    <col min="12034" max="12034" width="7" style="107" customWidth="1"/>
    <col min="12035" max="12035" width="19.5" style="107" customWidth="1"/>
    <col min="12036" max="12036" width="6.875" style="107" customWidth="1"/>
    <col min="12037" max="12037" width="10.375" style="107" customWidth="1"/>
    <col min="12038" max="12038" width="8.25" style="107"/>
    <col min="12039" max="12039" width="30.125" style="107" customWidth="1"/>
    <col min="12040" max="12040" width="10.125" style="107" customWidth="1"/>
    <col min="12041" max="12041" width="1.625" style="107" customWidth="1"/>
    <col min="12042" max="12045" width="7.25" style="107" customWidth="1"/>
    <col min="12046" max="12050" width="8.25" style="107"/>
    <col min="12051" max="12051" width="1.375" style="107" customWidth="1"/>
    <col min="12052" max="12052" width="10.375" style="107" customWidth="1"/>
    <col min="12053" max="12053" width="9.625" style="107" customWidth="1"/>
    <col min="12054" max="12288" width="8.25" style="107"/>
    <col min="12289" max="12289" width="1.125" style="107" customWidth="1"/>
    <col min="12290" max="12290" width="7" style="107" customWidth="1"/>
    <col min="12291" max="12291" width="19.5" style="107" customWidth="1"/>
    <col min="12292" max="12292" width="6.875" style="107" customWidth="1"/>
    <col min="12293" max="12293" width="10.375" style="107" customWidth="1"/>
    <col min="12294" max="12294" width="8.25" style="107"/>
    <col min="12295" max="12295" width="30.125" style="107" customWidth="1"/>
    <col min="12296" max="12296" width="10.125" style="107" customWidth="1"/>
    <col min="12297" max="12297" width="1.625" style="107" customWidth="1"/>
    <col min="12298" max="12301" width="7.25" style="107" customWidth="1"/>
    <col min="12302" max="12306" width="8.25" style="107"/>
    <col min="12307" max="12307" width="1.375" style="107" customWidth="1"/>
    <col min="12308" max="12308" width="10.375" style="107" customWidth="1"/>
    <col min="12309" max="12309" width="9.625" style="107" customWidth="1"/>
    <col min="12310" max="12544" width="8.25" style="107"/>
    <col min="12545" max="12545" width="1.125" style="107" customWidth="1"/>
    <col min="12546" max="12546" width="7" style="107" customWidth="1"/>
    <col min="12547" max="12547" width="19.5" style="107" customWidth="1"/>
    <col min="12548" max="12548" width="6.875" style="107" customWidth="1"/>
    <col min="12549" max="12549" width="10.375" style="107" customWidth="1"/>
    <col min="12550" max="12550" width="8.25" style="107"/>
    <col min="12551" max="12551" width="30.125" style="107" customWidth="1"/>
    <col min="12552" max="12552" width="10.125" style="107" customWidth="1"/>
    <col min="12553" max="12553" width="1.625" style="107" customWidth="1"/>
    <col min="12554" max="12557" width="7.25" style="107" customWidth="1"/>
    <col min="12558" max="12562" width="8.25" style="107"/>
    <col min="12563" max="12563" width="1.375" style="107" customWidth="1"/>
    <col min="12564" max="12564" width="10.375" style="107" customWidth="1"/>
    <col min="12565" max="12565" width="9.625" style="107" customWidth="1"/>
    <col min="12566" max="12800" width="8.25" style="107"/>
    <col min="12801" max="12801" width="1.125" style="107" customWidth="1"/>
    <col min="12802" max="12802" width="7" style="107" customWidth="1"/>
    <col min="12803" max="12803" width="19.5" style="107" customWidth="1"/>
    <col min="12804" max="12804" width="6.875" style="107" customWidth="1"/>
    <col min="12805" max="12805" width="10.375" style="107" customWidth="1"/>
    <col min="12806" max="12806" width="8.25" style="107"/>
    <col min="12807" max="12807" width="30.125" style="107" customWidth="1"/>
    <col min="12808" max="12808" width="10.125" style="107" customWidth="1"/>
    <col min="12809" max="12809" width="1.625" style="107" customWidth="1"/>
    <col min="12810" max="12813" width="7.25" style="107" customWidth="1"/>
    <col min="12814" max="12818" width="8.25" style="107"/>
    <col min="12819" max="12819" width="1.375" style="107" customWidth="1"/>
    <col min="12820" max="12820" width="10.375" style="107" customWidth="1"/>
    <col min="12821" max="12821" width="9.625" style="107" customWidth="1"/>
    <col min="12822" max="13056" width="8.25" style="107"/>
    <col min="13057" max="13057" width="1.125" style="107" customWidth="1"/>
    <col min="13058" max="13058" width="7" style="107" customWidth="1"/>
    <col min="13059" max="13059" width="19.5" style="107" customWidth="1"/>
    <col min="13060" max="13060" width="6.875" style="107" customWidth="1"/>
    <col min="13061" max="13061" width="10.375" style="107" customWidth="1"/>
    <col min="13062" max="13062" width="8.25" style="107"/>
    <col min="13063" max="13063" width="30.125" style="107" customWidth="1"/>
    <col min="13064" max="13064" width="10.125" style="107" customWidth="1"/>
    <col min="13065" max="13065" width="1.625" style="107" customWidth="1"/>
    <col min="13066" max="13069" width="7.25" style="107" customWidth="1"/>
    <col min="13070" max="13074" width="8.25" style="107"/>
    <col min="13075" max="13075" width="1.375" style="107" customWidth="1"/>
    <col min="13076" max="13076" width="10.375" style="107" customWidth="1"/>
    <col min="13077" max="13077" width="9.625" style="107" customWidth="1"/>
    <col min="13078" max="13312" width="8.25" style="107"/>
    <col min="13313" max="13313" width="1.125" style="107" customWidth="1"/>
    <col min="13314" max="13314" width="7" style="107" customWidth="1"/>
    <col min="13315" max="13315" width="19.5" style="107" customWidth="1"/>
    <col min="13316" max="13316" width="6.875" style="107" customWidth="1"/>
    <col min="13317" max="13317" width="10.375" style="107" customWidth="1"/>
    <col min="13318" max="13318" width="8.25" style="107"/>
    <col min="13319" max="13319" width="30.125" style="107" customWidth="1"/>
    <col min="13320" max="13320" width="10.125" style="107" customWidth="1"/>
    <col min="13321" max="13321" width="1.625" style="107" customWidth="1"/>
    <col min="13322" max="13325" width="7.25" style="107" customWidth="1"/>
    <col min="13326" max="13330" width="8.25" style="107"/>
    <col min="13331" max="13331" width="1.375" style="107" customWidth="1"/>
    <col min="13332" max="13332" width="10.375" style="107" customWidth="1"/>
    <col min="13333" max="13333" width="9.625" style="107" customWidth="1"/>
    <col min="13334" max="13568" width="8.25" style="107"/>
    <col min="13569" max="13569" width="1.125" style="107" customWidth="1"/>
    <col min="13570" max="13570" width="7" style="107" customWidth="1"/>
    <col min="13571" max="13571" width="19.5" style="107" customWidth="1"/>
    <col min="13572" max="13572" width="6.875" style="107" customWidth="1"/>
    <col min="13573" max="13573" width="10.375" style="107" customWidth="1"/>
    <col min="13574" max="13574" width="8.25" style="107"/>
    <col min="13575" max="13575" width="30.125" style="107" customWidth="1"/>
    <col min="13576" max="13576" width="10.125" style="107" customWidth="1"/>
    <col min="13577" max="13577" width="1.625" style="107" customWidth="1"/>
    <col min="13578" max="13581" width="7.25" style="107" customWidth="1"/>
    <col min="13582" max="13586" width="8.25" style="107"/>
    <col min="13587" max="13587" width="1.375" style="107" customWidth="1"/>
    <col min="13588" max="13588" width="10.375" style="107" customWidth="1"/>
    <col min="13589" max="13589" width="9.625" style="107" customWidth="1"/>
    <col min="13590" max="13824" width="8.25" style="107"/>
    <col min="13825" max="13825" width="1.125" style="107" customWidth="1"/>
    <col min="13826" max="13826" width="7" style="107" customWidth="1"/>
    <col min="13827" max="13827" width="19.5" style="107" customWidth="1"/>
    <col min="13828" max="13828" width="6.875" style="107" customWidth="1"/>
    <col min="13829" max="13829" width="10.375" style="107" customWidth="1"/>
    <col min="13830" max="13830" width="8.25" style="107"/>
    <col min="13831" max="13831" width="30.125" style="107" customWidth="1"/>
    <col min="13832" max="13832" width="10.125" style="107" customWidth="1"/>
    <col min="13833" max="13833" width="1.625" style="107" customWidth="1"/>
    <col min="13834" max="13837" width="7.25" style="107" customWidth="1"/>
    <col min="13838" max="13842" width="8.25" style="107"/>
    <col min="13843" max="13843" width="1.375" style="107" customWidth="1"/>
    <col min="13844" max="13844" width="10.375" style="107" customWidth="1"/>
    <col min="13845" max="13845" width="9.625" style="107" customWidth="1"/>
    <col min="13846" max="14080" width="8.25" style="107"/>
    <col min="14081" max="14081" width="1.125" style="107" customWidth="1"/>
    <col min="14082" max="14082" width="7" style="107" customWidth="1"/>
    <col min="14083" max="14083" width="19.5" style="107" customWidth="1"/>
    <col min="14084" max="14084" width="6.875" style="107" customWidth="1"/>
    <col min="14085" max="14085" width="10.375" style="107" customWidth="1"/>
    <col min="14086" max="14086" width="8.25" style="107"/>
    <col min="14087" max="14087" width="30.125" style="107" customWidth="1"/>
    <col min="14088" max="14088" width="10.125" style="107" customWidth="1"/>
    <col min="14089" max="14089" width="1.625" style="107" customWidth="1"/>
    <col min="14090" max="14093" width="7.25" style="107" customWidth="1"/>
    <col min="14094" max="14098" width="8.25" style="107"/>
    <col min="14099" max="14099" width="1.375" style="107" customWidth="1"/>
    <col min="14100" max="14100" width="10.375" style="107" customWidth="1"/>
    <col min="14101" max="14101" width="9.625" style="107" customWidth="1"/>
    <col min="14102" max="14336" width="8.25" style="107"/>
    <col min="14337" max="14337" width="1.125" style="107" customWidth="1"/>
    <col min="14338" max="14338" width="7" style="107" customWidth="1"/>
    <col min="14339" max="14339" width="19.5" style="107" customWidth="1"/>
    <col min="14340" max="14340" width="6.875" style="107" customWidth="1"/>
    <col min="14341" max="14341" width="10.375" style="107" customWidth="1"/>
    <col min="14342" max="14342" width="8.25" style="107"/>
    <col min="14343" max="14343" width="30.125" style="107" customWidth="1"/>
    <col min="14344" max="14344" width="10.125" style="107" customWidth="1"/>
    <col min="14345" max="14345" width="1.625" style="107" customWidth="1"/>
    <col min="14346" max="14349" width="7.25" style="107" customWidth="1"/>
    <col min="14350" max="14354" width="8.25" style="107"/>
    <col min="14355" max="14355" width="1.375" style="107" customWidth="1"/>
    <col min="14356" max="14356" width="10.375" style="107" customWidth="1"/>
    <col min="14357" max="14357" width="9.625" style="107" customWidth="1"/>
    <col min="14358" max="14592" width="8.25" style="107"/>
    <col min="14593" max="14593" width="1.125" style="107" customWidth="1"/>
    <col min="14594" max="14594" width="7" style="107" customWidth="1"/>
    <col min="14595" max="14595" width="19.5" style="107" customWidth="1"/>
    <col min="14596" max="14596" width="6.875" style="107" customWidth="1"/>
    <col min="14597" max="14597" width="10.375" style="107" customWidth="1"/>
    <col min="14598" max="14598" width="8.25" style="107"/>
    <col min="14599" max="14599" width="30.125" style="107" customWidth="1"/>
    <col min="14600" max="14600" width="10.125" style="107" customWidth="1"/>
    <col min="14601" max="14601" width="1.625" style="107" customWidth="1"/>
    <col min="14602" max="14605" width="7.25" style="107" customWidth="1"/>
    <col min="14606" max="14610" width="8.25" style="107"/>
    <col min="14611" max="14611" width="1.375" style="107" customWidth="1"/>
    <col min="14612" max="14612" width="10.375" style="107" customWidth="1"/>
    <col min="14613" max="14613" width="9.625" style="107" customWidth="1"/>
    <col min="14614" max="14848" width="8.25" style="107"/>
    <col min="14849" max="14849" width="1.125" style="107" customWidth="1"/>
    <col min="14850" max="14850" width="7" style="107" customWidth="1"/>
    <col min="14851" max="14851" width="19.5" style="107" customWidth="1"/>
    <col min="14852" max="14852" width="6.875" style="107" customWidth="1"/>
    <col min="14853" max="14853" width="10.375" style="107" customWidth="1"/>
    <col min="14854" max="14854" width="8.25" style="107"/>
    <col min="14855" max="14855" width="30.125" style="107" customWidth="1"/>
    <col min="14856" max="14856" width="10.125" style="107" customWidth="1"/>
    <col min="14857" max="14857" width="1.625" style="107" customWidth="1"/>
    <col min="14858" max="14861" width="7.25" style="107" customWidth="1"/>
    <col min="14862" max="14866" width="8.25" style="107"/>
    <col min="14867" max="14867" width="1.375" style="107" customWidth="1"/>
    <col min="14868" max="14868" width="10.375" style="107" customWidth="1"/>
    <col min="14869" max="14869" width="9.625" style="107" customWidth="1"/>
    <col min="14870" max="15104" width="8.25" style="107"/>
    <col min="15105" max="15105" width="1.125" style="107" customWidth="1"/>
    <col min="15106" max="15106" width="7" style="107" customWidth="1"/>
    <col min="15107" max="15107" width="19.5" style="107" customWidth="1"/>
    <col min="15108" max="15108" width="6.875" style="107" customWidth="1"/>
    <col min="15109" max="15109" width="10.375" style="107" customWidth="1"/>
    <col min="15110" max="15110" width="8.25" style="107"/>
    <col min="15111" max="15111" width="30.125" style="107" customWidth="1"/>
    <col min="15112" max="15112" width="10.125" style="107" customWidth="1"/>
    <col min="15113" max="15113" width="1.625" style="107" customWidth="1"/>
    <col min="15114" max="15117" width="7.25" style="107" customWidth="1"/>
    <col min="15118" max="15122" width="8.25" style="107"/>
    <col min="15123" max="15123" width="1.375" style="107" customWidth="1"/>
    <col min="15124" max="15124" width="10.375" style="107" customWidth="1"/>
    <col min="15125" max="15125" width="9.625" style="107" customWidth="1"/>
    <col min="15126" max="15360" width="8.25" style="107"/>
    <col min="15361" max="15361" width="1.125" style="107" customWidth="1"/>
    <col min="15362" max="15362" width="7" style="107" customWidth="1"/>
    <col min="15363" max="15363" width="19.5" style="107" customWidth="1"/>
    <col min="15364" max="15364" width="6.875" style="107" customWidth="1"/>
    <col min="15365" max="15365" width="10.375" style="107" customWidth="1"/>
    <col min="15366" max="15366" width="8.25" style="107"/>
    <col min="15367" max="15367" width="30.125" style="107" customWidth="1"/>
    <col min="15368" max="15368" width="10.125" style="107" customWidth="1"/>
    <col min="15369" max="15369" width="1.625" style="107" customWidth="1"/>
    <col min="15370" max="15373" width="7.25" style="107" customWidth="1"/>
    <col min="15374" max="15378" width="8.25" style="107"/>
    <col min="15379" max="15379" width="1.375" style="107" customWidth="1"/>
    <col min="15380" max="15380" width="10.375" style="107" customWidth="1"/>
    <col min="15381" max="15381" width="9.625" style="107" customWidth="1"/>
    <col min="15382" max="15616" width="8.25" style="107"/>
    <col min="15617" max="15617" width="1.125" style="107" customWidth="1"/>
    <col min="15618" max="15618" width="7" style="107" customWidth="1"/>
    <col min="15619" max="15619" width="19.5" style="107" customWidth="1"/>
    <col min="15620" max="15620" width="6.875" style="107" customWidth="1"/>
    <col min="15621" max="15621" width="10.375" style="107" customWidth="1"/>
    <col min="15622" max="15622" width="8.25" style="107"/>
    <col min="15623" max="15623" width="30.125" style="107" customWidth="1"/>
    <col min="15624" max="15624" width="10.125" style="107" customWidth="1"/>
    <col min="15625" max="15625" width="1.625" style="107" customWidth="1"/>
    <col min="15626" max="15629" width="7.25" style="107" customWidth="1"/>
    <col min="15630" max="15634" width="8.25" style="107"/>
    <col min="15635" max="15635" width="1.375" style="107" customWidth="1"/>
    <col min="15636" max="15636" width="10.375" style="107" customWidth="1"/>
    <col min="15637" max="15637" width="9.625" style="107" customWidth="1"/>
    <col min="15638" max="15872" width="8.25" style="107"/>
    <col min="15873" max="15873" width="1.125" style="107" customWidth="1"/>
    <col min="15874" max="15874" width="7" style="107" customWidth="1"/>
    <col min="15875" max="15875" width="19.5" style="107" customWidth="1"/>
    <col min="15876" max="15876" width="6.875" style="107" customWidth="1"/>
    <col min="15877" max="15877" width="10.375" style="107" customWidth="1"/>
    <col min="15878" max="15878" width="8.25" style="107"/>
    <col min="15879" max="15879" width="30.125" style="107" customWidth="1"/>
    <col min="15880" max="15880" width="10.125" style="107" customWidth="1"/>
    <col min="15881" max="15881" width="1.625" style="107" customWidth="1"/>
    <col min="15882" max="15885" width="7.25" style="107" customWidth="1"/>
    <col min="15886" max="15890" width="8.25" style="107"/>
    <col min="15891" max="15891" width="1.375" style="107" customWidth="1"/>
    <col min="15892" max="15892" width="10.375" style="107" customWidth="1"/>
    <col min="15893" max="15893" width="9.625" style="107" customWidth="1"/>
    <col min="15894" max="16128" width="8.25" style="107"/>
    <col min="16129" max="16129" width="1.125" style="107" customWidth="1"/>
    <col min="16130" max="16130" width="7" style="107" customWidth="1"/>
    <col min="16131" max="16131" width="19.5" style="107" customWidth="1"/>
    <col min="16132" max="16132" width="6.875" style="107" customWidth="1"/>
    <col min="16133" max="16133" width="10.375" style="107" customWidth="1"/>
    <col min="16134" max="16134" width="8.25" style="107"/>
    <col min="16135" max="16135" width="30.125" style="107" customWidth="1"/>
    <col min="16136" max="16136" width="10.125" style="107" customWidth="1"/>
    <col min="16137" max="16137" width="1.625" style="107" customWidth="1"/>
    <col min="16138" max="16141" width="7.25" style="107" customWidth="1"/>
    <col min="16142" max="16146" width="8.25" style="107"/>
    <col min="16147" max="16147" width="1.375" style="107" customWidth="1"/>
    <col min="16148" max="16148" width="10.375" style="107" customWidth="1"/>
    <col min="16149" max="16149" width="9.625" style="107" customWidth="1"/>
    <col min="16150" max="16384" width="8.25" style="107"/>
  </cols>
  <sheetData>
    <row r="2" spans="2:22" ht="23">
      <c r="C2" s="108"/>
      <c r="D2" s="108"/>
      <c r="E2" s="108"/>
      <c r="F2" s="109" t="s">
        <v>305</v>
      </c>
      <c r="G2" s="108"/>
      <c r="H2" s="108"/>
      <c r="I2" s="108"/>
      <c r="J2" s="108"/>
      <c r="K2" s="108"/>
      <c r="L2" s="108"/>
    </row>
    <row r="3" spans="2:22" ht="23">
      <c r="C3" s="108"/>
      <c r="D3" s="108"/>
      <c r="F3" s="109" t="s">
        <v>306</v>
      </c>
      <c r="G3" s="108"/>
      <c r="H3" s="108"/>
      <c r="I3" s="108"/>
      <c r="J3" s="108"/>
      <c r="K3" s="108"/>
      <c r="L3" s="108"/>
    </row>
    <row r="4" spans="2:22" ht="20">
      <c r="B4" s="222"/>
      <c r="C4" s="149"/>
      <c r="E4" s="150"/>
    </row>
    <row r="5" spans="2:22" ht="24.75" customHeight="1" thickBot="1">
      <c r="B5" s="223" t="s">
        <v>307</v>
      </c>
    </row>
    <row r="6" spans="2:22" ht="17" thickBot="1">
      <c r="B6" s="224" t="s">
        <v>1</v>
      </c>
      <c r="C6" s="225" t="s">
        <v>81</v>
      </c>
      <c r="D6" s="226" t="s">
        <v>308</v>
      </c>
      <c r="E6" s="227" t="s">
        <v>83</v>
      </c>
      <c r="F6" s="227" t="s">
        <v>5</v>
      </c>
      <c r="G6" s="228" t="s">
        <v>6</v>
      </c>
      <c r="H6" s="229" t="s">
        <v>309</v>
      </c>
      <c r="J6" s="230" t="s">
        <v>310</v>
      </c>
      <c r="K6" s="231" t="s">
        <v>311</v>
      </c>
      <c r="L6" s="231" t="s">
        <v>312</v>
      </c>
      <c r="M6" s="231" t="s">
        <v>313</v>
      </c>
      <c r="N6" s="231" t="s">
        <v>314</v>
      </c>
      <c r="O6" s="231" t="s">
        <v>315</v>
      </c>
      <c r="P6" s="231" t="s">
        <v>316</v>
      </c>
      <c r="Q6" s="231" t="s">
        <v>317</v>
      </c>
      <c r="R6" s="231" t="s">
        <v>318</v>
      </c>
      <c r="T6" s="230" t="s">
        <v>319</v>
      </c>
      <c r="U6" s="231" t="s">
        <v>320</v>
      </c>
      <c r="V6" s="231" t="s">
        <v>312</v>
      </c>
    </row>
    <row r="7" spans="2:22">
      <c r="B7" s="232" t="s">
        <v>230</v>
      </c>
      <c r="C7" s="233" t="s">
        <v>321</v>
      </c>
      <c r="D7" s="234"/>
      <c r="E7" s="234" t="s">
        <v>322</v>
      </c>
      <c r="F7" s="235" t="s">
        <v>268</v>
      </c>
      <c r="G7" s="236" t="s">
        <v>269</v>
      </c>
      <c r="H7" s="237">
        <v>2996.89</v>
      </c>
      <c r="J7" s="238">
        <v>1000</v>
      </c>
      <c r="K7" s="239">
        <v>867.16</v>
      </c>
      <c r="L7" s="239">
        <v>779.58</v>
      </c>
      <c r="M7" s="239" t="s">
        <v>323</v>
      </c>
      <c r="N7" s="239">
        <v>968.51</v>
      </c>
      <c r="O7" s="239">
        <v>1000</v>
      </c>
      <c r="P7" s="239">
        <v>1000</v>
      </c>
      <c r="Q7" s="239">
        <v>1000</v>
      </c>
      <c r="R7" s="239">
        <v>999.64</v>
      </c>
      <c r="T7" s="240">
        <v>998.63</v>
      </c>
      <c r="U7" s="241">
        <v>1000</v>
      </c>
      <c r="V7" s="241">
        <v>998.23</v>
      </c>
    </row>
    <row r="8" spans="2:22">
      <c r="B8" s="242" t="s">
        <v>234</v>
      </c>
      <c r="C8" s="243" t="s">
        <v>324</v>
      </c>
      <c r="D8" s="244"/>
      <c r="E8" s="244" t="s">
        <v>322</v>
      </c>
      <c r="F8" s="245" t="s">
        <v>268</v>
      </c>
      <c r="G8" s="246" t="s">
        <v>269</v>
      </c>
      <c r="H8" s="247">
        <v>2995.92</v>
      </c>
      <c r="J8" s="248">
        <v>951.75</v>
      </c>
      <c r="K8" s="249">
        <v>1000</v>
      </c>
      <c r="L8" s="249" t="s">
        <v>325</v>
      </c>
      <c r="M8" s="249">
        <v>1000</v>
      </c>
      <c r="N8" s="249">
        <v>8666.5400000000009</v>
      </c>
      <c r="O8" s="249">
        <v>994.41</v>
      </c>
      <c r="P8" s="249">
        <v>996.59</v>
      </c>
      <c r="Q8" s="249">
        <v>1000</v>
      </c>
      <c r="R8" s="249">
        <v>1000</v>
      </c>
      <c r="T8" s="250">
        <v>1000</v>
      </c>
      <c r="U8" s="251">
        <v>995.92</v>
      </c>
      <c r="V8" s="251">
        <v>1000</v>
      </c>
    </row>
    <row r="9" spans="2:22">
      <c r="B9" s="242" t="s">
        <v>236</v>
      </c>
      <c r="C9" s="243" t="s">
        <v>267</v>
      </c>
      <c r="D9" s="244"/>
      <c r="E9" s="244" t="s">
        <v>322</v>
      </c>
      <c r="F9" s="245" t="s">
        <v>268</v>
      </c>
      <c r="G9" s="246" t="s">
        <v>269</v>
      </c>
      <c r="H9" s="247">
        <v>2899.12</v>
      </c>
      <c r="J9" s="248" t="s">
        <v>326</v>
      </c>
      <c r="K9" s="249">
        <v>992.47</v>
      </c>
      <c r="L9" s="249">
        <v>762.44</v>
      </c>
      <c r="M9" s="249">
        <v>961.98</v>
      </c>
      <c r="N9" s="249">
        <v>804.04</v>
      </c>
      <c r="O9" s="249">
        <v>1000</v>
      </c>
      <c r="P9" s="249">
        <v>994.24</v>
      </c>
      <c r="Q9" s="249">
        <v>997.32</v>
      </c>
      <c r="R9" s="249">
        <v>982.91</v>
      </c>
      <c r="T9" s="250">
        <v>996.84</v>
      </c>
      <c r="U9" s="251">
        <v>999.12</v>
      </c>
      <c r="V9" s="251">
        <v>903.16</v>
      </c>
    </row>
    <row r="10" spans="2:22">
      <c r="B10" s="252" t="s">
        <v>240</v>
      </c>
      <c r="C10" s="243" t="s">
        <v>327</v>
      </c>
      <c r="D10" s="244"/>
      <c r="E10" s="244" t="s">
        <v>328</v>
      </c>
      <c r="F10" s="245" t="s">
        <v>232</v>
      </c>
      <c r="G10" s="246" t="s">
        <v>233</v>
      </c>
      <c r="H10" s="247">
        <v>2571.94</v>
      </c>
      <c r="J10" s="248">
        <v>781.74</v>
      </c>
      <c r="K10" s="249">
        <v>1000</v>
      </c>
      <c r="L10" s="249">
        <v>1000</v>
      </c>
      <c r="M10" s="249">
        <v>1000</v>
      </c>
      <c r="N10" s="249">
        <v>1000</v>
      </c>
      <c r="O10" s="249">
        <v>744.82</v>
      </c>
      <c r="P10" s="249" t="s">
        <v>329</v>
      </c>
      <c r="Q10" s="249">
        <v>980.51</v>
      </c>
      <c r="R10" s="249">
        <v>1000</v>
      </c>
      <c r="T10" s="250">
        <v>994.4</v>
      </c>
      <c r="U10" s="251">
        <v>995.87</v>
      </c>
      <c r="V10" s="251">
        <v>581.66999999999996</v>
      </c>
    </row>
    <row r="11" spans="2:22">
      <c r="B11" s="252" t="s">
        <v>242</v>
      </c>
      <c r="C11" s="243" t="s">
        <v>330</v>
      </c>
      <c r="D11" s="244"/>
      <c r="E11" s="244" t="s">
        <v>331</v>
      </c>
      <c r="F11" s="245" t="s">
        <v>332</v>
      </c>
      <c r="G11" s="246" t="s">
        <v>333</v>
      </c>
      <c r="H11" s="247">
        <v>2294.3200000000002</v>
      </c>
      <c r="J11" s="248">
        <v>1000</v>
      </c>
      <c r="K11" s="249">
        <v>995.05</v>
      </c>
      <c r="L11" s="249">
        <v>1000</v>
      </c>
      <c r="M11" s="249">
        <v>1000</v>
      </c>
      <c r="N11" s="249">
        <v>1000</v>
      </c>
      <c r="O11" s="249" t="s">
        <v>334</v>
      </c>
      <c r="P11" s="249">
        <v>997.48</v>
      </c>
      <c r="Q11" s="249">
        <v>995.23</v>
      </c>
      <c r="R11" s="249">
        <v>1000</v>
      </c>
      <c r="T11" s="250">
        <v>992.56</v>
      </c>
      <c r="U11" s="251">
        <v>995.53</v>
      </c>
      <c r="V11" s="251">
        <v>306.23</v>
      </c>
    </row>
    <row r="12" spans="2:22">
      <c r="B12" s="252" t="s">
        <v>244</v>
      </c>
      <c r="C12" s="243" t="s">
        <v>335</v>
      </c>
      <c r="D12" s="244"/>
      <c r="E12" s="244" t="s">
        <v>336</v>
      </c>
      <c r="F12" s="245" t="s">
        <v>337</v>
      </c>
      <c r="G12" s="246" t="s">
        <v>338</v>
      </c>
      <c r="H12" s="247">
        <v>7484.22</v>
      </c>
      <c r="J12" s="250">
        <v>750.3</v>
      </c>
      <c r="K12" s="251">
        <v>800.39</v>
      </c>
      <c r="L12" s="251">
        <v>933.53</v>
      </c>
      <c r="M12" s="249" t="s">
        <v>339</v>
      </c>
      <c r="N12" s="251">
        <v>1000</v>
      </c>
      <c r="O12" s="251">
        <v>1000</v>
      </c>
      <c r="P12" s="251">
        <v>1000</v>
      </c>
      <c r="Q12" s="251">
        <v>1000</v>
      </c>
      <c r="R12" s="251">
        <v>1000</v>
      </c>
    </row>
    <row r="13" spans="2:22">
      <c r="B13" s="252" t="s">
        <v>246</v>
      </c>
      <c r="C13" s="243" t="s">
        <v>231</v>
      </c>
      <c r="D13" s="244"/>
      <c r="E13" s="244" t="s">
        <v>328</v>
      </c>
      <c r="F13" s="245" t="s">
        <v>232</v>
      </c>
      <c r="G13" s="246" t="s">
        <v>233</v>
      </c>
      <c r="H13" s="247">
        <v>7346.16</v>
      </c>
      <c r="J13" s="250">
        <v>730.38</v>
      </c>
      <c r="K13" s="251">
        <v>1000</v>
      </c>
      <c r="L13" s="251">
        <v>1000</v>
      </c>
      <c r="M13" s="251">
        <v>1000</v>
      </c>
      <c r="N13" s="251">
        <v>1000</v>
      </c>
      <c r="O13" s="251">
        <v>615.78</v>
      </c>
      <c r="P13" s="251">
        <v>1000</v>
      </c>
      <c r="Q13" s="251">
        <v>1000</v>
      </c>
      <c r="R13" s="249" t="s">
        <v>340</v>
      </c>
    </row>
    <row r="14" spans="2:22">
      <c r="B14" s="252" t="s">
        <v>248</v>
      </c>
      <c r="C14" s="243" t="s">
        <v>235</v>
      </c>
      <c r="D14" s="244"/>
      <c r="E14" s="244" t="s">
        <v>328</v>
      </c>
      <c r="F14" s="245" t="s">
        <v>232</v>
      </c>
      <c r="G14" s="246" t="s">
        <v>233</v>
      </c>
      <c r="H14" s="247">
        <v>7244.7</v>
      </c>
      <c r="J14" s="250">
        <v>1000</v>
      </c>
      <c r="K14" s="251">
        <v>843.81</v>
      </c>
      <c r="L14" s="251">
        <v>1000</v>
      </c>
      <c r="M14" s="251">
        <v>584.58000000000004</v>
      </c>
      <c r="N14" s="249" t="s">
        <v>341</v>
      </c>
      <c r="O14" s="251">
        <v>850.8</v>
      </c>
      <c r="P14" s="251">
        <v>985.92</v>
      </c>
      <c r="Q14" s="251">
        <v>992.08</v>
      </c>
      <c r="R14" s="251">
        <v>967.51</v>
      </c>
    </row>
    <row r="15" spans="2:22">
      <c r="B15" s="252" t="s">
        <v>253</v>
      </c>
      <c r="C15" s="243" t="s">
        <v>297</v>
      </c>
      <c r="D15" s="244"/>
      <c r="E15" s="244" t="s">
        <v>328</v>
      </c>
      <c r="F15" s="245" t="s">
        <v>232</v>
      </c>
      <c r="G15" s="246" t="s">
        <v>233</v>
      </c>
      <c r="H15" s="247">
        <v>7233.79</v>
      </c>
      <c r="J15" s="250">
        <v>984.5</v>
      </c>
      <c r="K15" s="249" t="s">
        <v>342</v>
      </c>
      <c r="L15" s="251">
        <v>976.14</v>
      </c>
      <c r="M15" s="251">
        <v>980.59</v>
      </c>
      <c r="N15" s="251">
        <v>755.4</v>
      </c>
      <c r="O15" s="251">
        <v>982.62</v>
      </c>
      <c r="P15" s="251">
        <v>944.82</v>
      </c>
      <c r="Q15" s="251">
        <v>981.62</v>
      </c>
      <c r="R15" s="251">
        <v>628.1</v>
      </c>
    </row>
    <row r="16" spans="2:22">
      <c r="B16" s="252" t="s">
        <v>255</v>
      </c>
      <c r="C16" s="243" t="s">
        <v>280</v>
      </c>
      <c r="D16" s="244"/>
      <c r="E16" s="244" t="s">
        <v>328</v>
      </c>
      <c r="F16" s="245" t="s">
        <v>232</v>
      </c>
      <c r="G16" s="246" t="s">
        <v>233</v>
      </c>
      <c r="H16" s="247">
        <v>7232.63</v>
      </c>
      <c r="J16" s="250">
        <v>988.79</v>
      </c>
      <c r="K16" s="251">
        <v>901.91</v>
      </c>
      <c r="L16" s="251">
        <v>858.47</v>
      </c>
      <c r="M16" s="251">
        <v>905.53</v>
      </c>
      <c r="N16" s="251">
        <v>629.04</v>
      </c>
      <c r="O16" s="249" t="s">
        <v>343</v>
      </c>
      <c r="P16" s="251">
        <v>972.28</v>
      </c>
      <c r="Q16" s="251">
        <v>999.49</v>
      </c>
      <c r="R16" s="251">
        <v>977.12</v>
      </c>
    </row>
    <row r="17" spans="2:18">
      <c r="B17" s="252" t="s">
        <v>257</v>
      </c>
      <c r="C17" s="243" t="s">
        <v>344</v>
      </c>
      <c r="D17" s="244"/>
      <c r="E17" s="244" t="s">
        <v>322</v>
      </c>
      <c r="F17" s="245" t="s">
        <v>268</v>
      </c>
      <c r="G17" s="246" t="s">
        <v>269</v>
      </c>
      <c r="H17" s="247">
        <v>6680.45</v>
      </c>
      <c r="J17" s="250">
        <v>783.77</v>
      </c>
      <c r="K17" s="249" t="s">
        <v>326</v>
      </c>
      <c r="L17" s="251">
        <v>904.32</v>
      </c>
      <c r="M17" s="251">
        <v>825.38</v>
      </c>
      <c r="N17" s="251">
        <v>875.54</v>
      </c>
      <c r="O17" s="251">
        <v>1000</v>
      </c>
      <c r="P17" s="251">
        <v>295.39</v>
      </c>
      <c r="Q17" s="251">
        <v>997.29</v>
      </c>
      <c r="R17" s="251">
        <v>998.76</v>
      </c>
    </row>
    <row r="18" spans="2:18">
      <c r="B18" s="252" t="s">
        <v>262</v>
      </c>
      <c r="C18" s="243" t="s">
        <v>345</v>
      </c>
      <c r="D18" s="244"/>
      <c r="E18" s="244" t="s">
        <v>328</v>
      </c>
      <c r="F18" s="245" t="s">
        <v>232</v>
      </c>
      <c r="G18" s="246" t="s">
        <v>233</v>
      </c>
      <c r="H18" s="247">
        <v>6529.89</v>
      </c>
      <c r="J18" s="250">
        <v>746.21</v>
      </c>
      <c r="K18" s="251">
        <v>791.76</v>
      </c>
      <c r="L18" s="251">
        <v>993.15</v>
      </c>
      <c r="M18" s="249" t="s">
        <v>346</v>
      </c>
      <c r="N18" s="251">
        <v>647.01</v>
      </c>
      <c r="O18" s="251">
        <v>973.37</v>
      </c>
      <c r="P18" s="251">
        <v>604.19000000000005</v>
      </c>
      <c r="Q18" s="251">
        <v>959.86</v>
      </c>
      <c r="R18" s="251">
        <v>814.34</v>
      </c>
    </row>
    <row r="19" spans="2:18">
      <c r="B19" s="252" t="s">
        <v>266</v>
      </c>
      <c r="C19" s="243" t="s">
        <v>347</v>
      </c>
      <c r="D19" s="244"/>
      <c r="E19" s="244" t="s">
        <v>322</v>
      </c>
      <c r="F19" s="245" t="s">
        <v>268</v>
      </c>
      <c r="G19" s="246" t="s">
        <v>269</v>
      </c>
      <c r="H19" s="247">
        <v>6331</v>
      </c>
      <c r="J19" s="250">
        <v>1000</v>
      </c>
      <c r="K19" s="251">
        <v>1000</v>
      </c>
      <c r="L19" s="251">
        <v>426.22</v>
      </c>
      <c r="M19" s="251">
        <v>671.04</v>
      </c>
      <c r="N19" s="251">
        <v>856.71</v>
      </c>
      <c r="O19" s="251">
        <v>984.18</v>
      </c>
      <c r="P19" s="251">
        <v>628.34</v>
      </c>
      <c r="Q19" s="251">
        <v>764.51</v>
      </c>
      <c r="R19" s="249" t="s">
        <v>348</v>
      </c>
    </row>
    <row r="20" spans="2:18">
      <c r="B20" s="252" t="s">
        <v>270</v>
      </c>
      <c r="C20" s="243" t="s">
        <v>349</v>
      </c>
      <c r="D20" s="244"/>
      <c r="E20" s="244" t="s">
        <v>322</v>
      </c>
      <c r="F20" s="245" t="s">
        <v>268</v>
      </c>
      <c r="G20" s="246" t="s">
        <v>269</v>
      </c>
      <c r="H20" s="247">
        <v>5820.4</v>
      </c>
      <c r="J20" s="250">
        <v>987.7</v>
      </c>
      <c r="K20" s="249" t="s">
        <v>326</v>
      </c>
      <c r="L20" s="251">
        <v>127.27</v>
      </c>
      <c r="M20" s="251">
        <v>663.7</v>
      </c>
      <c r="N20" s="251">
        <v>653.32000000000005</v>
      </c>
      <c r="O20" s="251">
        <v>855.09</v>
      </c>
      <c r="P20" s="251">
        <v>982.66</v>
      </c>
      <c r="Q20" s="251">
        <v>985.7</v>
      </c>
      <c r="R20" s="251">
        <v>564.96</v>
      </c>
    </row>
    <row r="21" spans="2:18">
      <c r="B21" s="252" t="s">
        <v>273</v>
      </c>
      <c r="C21" s="243" t="s">
        <v>287</v>
      </c>
      <c r="D21" s="244"/>
      <c r="E21" s="253" t="s">
        <v>350</v>
      </c>
      <c r="F21" s="245" t="s">
        <v>288</v>
      </c>
      <c r="G21" s="246" t="s">
        <v>289</v>
      </c>
      <c r="H21" s="247">
        <v>5537.23</v>
      </c>
      <c r="J21" s="250">
        <v>681.26</v>
      </c>
      <c r="K21" s="249" t="s">
        <v>351</v>
      </c>
      <c r="L21" s="251">
        <v>484.67</v>
      </c>
      <c r="M21" s="251">
        <v>703.77</v>
      </c>
      <c r="N21" s="251">
        <v>782.38</v>
      </c>
      <c r="O21" s="251">
        <v>708.2</v>
      </c>
      <c r="P21" s="251">
        <v>998.2</v>
      </c>
      <c r="Q21" s="251">
        <v>621.54</v>
      </c>
      <c r="R21" s="251">
        <v>557.30999999999995</v>
      </c>
    </row>
    <row r="22" spans="2:18">
      <c r="B22" s="252" t="s">
        <v>277</v>
      </c>
      <c r="C22" s="243" t="s">
        <v>352</v>
      </c>
      <c r="D22" s="244"/>
      <c r="E22" s="253" t="s">
        <v>353</v>
      </c>
      <c r="F22" s="245" t="s">
        <v>354</v>
      </c>
      <c r="G22" s="246" t="s">
        <v>355</v>
      </c>
      <c r="H22" s="247">
        <v>5501.05</v>
      </c>
      <c r="J22" s="250">
        <v>504.7</v>
      </c>
      <c r="K22" s="251">
        <v>612.52</v>
      </c>
      <c r="L22" s="251">
        <v>807.64</v>
      </c>
      <c r="M22" s="249" t="s">
        <v>326</v>
      </c>
      <c r="N22" s="251">
        <v>0</v>
      </c>
      <c r="O22" s="251">
        <v>836.24</v>
      </c>
      <c r="P22" s="251">
        <v>1000</v>
      </c>
      <c r="Q22" s="251">
        <v>987.58</v>
      </c>
      <c r="R22" s="251">
        <v>752.37</v>
      </c>
    </row>
    <row r="23" spans="2:18" ht="17" thickBot="1">
      <c r="B23" s="254" t="s">
        <v>279</v>
      </c>
      <c r="C23" s="255" t="s">
        <v>356</v>
      </c>
      <c r="D23" s="256"/>
      <c r="E23" s="256" t="s">
        <v>322</v>
      </c>
      <c r="F23" s="257" t="s">
        <v>268</v>
      </c>
      <c r="G23" s="258" t="s">
        <v>269</v>
      </c>
      <c r="H23" s="259">
        <v>992.9</v>
      </c>
      <c r="J23" s="260">
        <v>992.9</v>
      </c>
      <c r="K23" s="261" t="s">
        <v>326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262">
        <v>0</v>
      </c>
    </row>
    <row r="25" spans="2:18">
      <c r="B25" s="263"/>
      <c r="C25" s="1015"/>
      <c r="D25" s="1015"/>
      <c r="E25" s="1015"/>
      <c r="F25" s="1015"/>
      <c r="G25" s="1015"/>
      <c r="H25" s="1015"/>
      <c r="I25" s="1015"/>
      <c r="J25" s="1015"/>
      <c r="K25" s="1015"/>
      <c r="L25" s="1015"/>
      <c r="M25" s="1015"/>
    </row>
    <row r="26" spans="2:18">
      <c r="B26" s="264"/>
      <c r="C26" s="221"/>
    </row>
    <row r="27" spans="2:18">
      <c r="B27" s="264"/>
      <c r="C27" s="221"/>
    </row>
    <row r="28" spans="2:18">
      <c r="B28" s="264"/>
      <c r="C28" s="221"/>
      <c r="E28" s="221"/>
    </row>
  </sheetData>
  <mergeCells count="1">
    <mergeCell ref="C25:M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20A5-56F7-994D-AEAA-7AF50157CFF8}">
  <dimension ref="B2:R38"/>
  <sheetViews>
    <sheetView workbookViewId="0">
      <selection activeCell="G4" sqref="G4"/>
    </sheetView>
  </sheetViews>
  <sheetFormatPr baseColWidth="10" defaultRowHeight="16"/>
  <cols>
    <col min="1" max="1" width="1.125" style="107" customWidth="1"/>
    <col min="2" max="2" width="10.625" style="107"/>
    <col min="3" max="3" width="16.875" style="107" customWidth="1"/>
    <col min="4" max="4" width="10.625" style="107"/>
    <col min="5" max="5" width="20.25" style="107" customWidth="1"/>
    <col min="6" max="6" width="10.625" style="107"/>
    <col min="7" max="7" width="29.625" style="107" customWidth="1"/>
    <col min="8" max="8" width="10.125" style="107" customWidth="1"/>
    <col min="9" max="9" width="1.625" style="107" customWidth="1"/>
    <col min="10" max="13" width="7.25" style="107" customWidth="1"/>
    <col min="14" max="16384" width="10.625" style="107"/>
  </cols>
  <sheetData>
    <row r="2" spans="2:17" ht="23">
      <c r="C2" s="108"/>
      <c r="D2" s="108"/>
      <c r="E2" s="108"/>
      <c r="F2" s="111" t="s">
        <v>221</v>
      </c>
      <c r="G2" s="108"/>
      <c r="H2" s="108"/>
      <c r="I2" s="108"/>
      <c r="J2" s="108"/>
      <c r="K2" s="108"/>
      <c r="L2" s="108"/>
    </row>
    <row r="3" spans="2:17" ht="23">
      <c r="C3" s="108"/>
      <c r="D3" s="108"/>
      <c r="F3" s="111" t="s">
        <v>222</v>
      </c>
      <c r="G3" s="108"/>
      <c r="H3" s="108"/>
      <c r="I3" s="108"/>
      <c r="J3" s="108"/>
      <c r="K3" s="108"/>
      <c r="L3" s="108"/>
    </row>
    <row r="4" spans="2:17" ht="20">
      <c r="B4" s="148"/>
      <c r="C4" s="149"/>
      <c r="E4" s="150"/>
    </row>
    <row r="5" spans="2:17" ht="19" thickBot="1">
      <c r="B5" s="151" t="s">
        <v>223</v>
      </c>
    </row>
    <row r="6" spans="2:17" ht="17" thickBot="1">
      <c r="B6" s="200" t="s">
        <v>1</v>
      </c>
      <c r="C6" s="201" t="s">
        <v>81</v>
      </c>
      <c r="D6" s="117" t="s">
        <v>82</v>
      </c>
      <c r="E6" s="118" t="s">
        <v>83</v>
      </c>
      <c r="F6" s="118" t="s">
        <v>5</v>
      </c>
      <c r="G6" s="118" t="s">
        <v>6</v>
      </c>
      <c r="H6" s="202" t="s">
        <v>84</v>
      </c>
      <c r="J6" s="203" t="s">
        <v>224</v>
      </c>
      <c r="K6" s="152" t="s">
        <v>86</v>
      </c>
      <c r="L6" s="152" t="s">
        <v>87</v>
      </c>
      <c r="M6" s="153" t="s">
        <v>225</v>
      </c>
      <c r="N6" s="203" t="s">
        <v>226</v>
      </c>
      <c r="O6" s="152" t="s">
        <v>227</v>
      </c>
      <c r="P6" s="152" t="s">
        <v>228</v>
      </c>
      <c r="Q6" s="153" t="s">
        <v>229</v>
      </c>
    </row>
    <row r="7" spans="2:17">
      <c r="B7" s="204" t="s">
        <v>230</v>
      </c>
      <c r="C7" s="205" t="s">
        <v>231</v>
      </c>
      <c r="D7" s="167"/>
      <c r="E7" s="167" t="s">
        <v>57</v>
      </c>
      <c r="F7" s="167" t="s">
        <v>232</v>
      </c>
      <c r="G7" s="167" t="s">
        <v>233</v>
      </c>
      <c r="H7" s="165">
        <v>7000</v>
      </c>
      <c r="I7" s="206"/>
      <c r="J7" s="207">
        <v>1000</v>
      </c>
      <c r="K7" s="208">
        <v>1000</v>
      </c>
      <c r="L7" s="208">
        <v>1000</v>
      </c>
      <c r="M7" s="209">
        <v>1000</v>
      </c>
      <c r="N7" s="207">
        <v>1000</v>
      </c>
      <c r="O7" s="208">
        <v>1000</v>
      </c>
      <c r="P7" s="208">
        <v>1000</v>
      </c>
      <c r="Q7" s="160">
        <v>924.29</v>
      </c>
    </row>
    <row r="8" spans="2:17">
      <c r="B8" s="204" t="s">
        <v>234</v>
      </c>
      <c r="C8" s="205" t="s">
        <v>235</v>
      </c>
      <c r="D8" s="161"/>
      <c r="E8" s="167" t="s">
        <v>57</v>
      </c>
      <c r="F8" s="167" t="s">
        <v>232</v>
      </c>
      <c r="G8" s="167" t="s">
        <v>233</v>
      </c>
      <c r="H8" s="165">
        <v>6990.2</v>
      </c>
      <c r="I8" s="206"/>
      <c r="J8" s="210">
        <v>1000</v>
      </c>
      <c r="K8" s="211">
        <v>1000</v>
      </c>
      <c r="L8" s="211">
        <v>995.63</v>
      </c>
      <c r="M8" s="212">
        <v>1000</v>
      </c>
      <c r="N8" s="164">
        <v>806.07</v>
      </c>
      <c r="O8" s="211">
        <v>1000</v>
      </c>
      <c r="P8" s="211">
        <v>994.57</v>
      </c>
      <c r="Q8" s="212">
        <v>1000</v>
      </c>
    </row>
    <row r="9" spans="2:17">
      <c r="B9" s="204" t="s">
        <v>236</v>
      </c>
      <c r="C9" s="205" t="s">
        <v>237</v>
      </c>
      <c r="D9" s="167"/>
      <c r="E9" s="167" t="s">
        <v>57</v>
      </c>
      <c r="F9" s="167" t="s">
        <v>238</v>
      </c>
      <c r="G9" s="167" t="s">
        <v>239</v>
      </c>
      <c r="H9" s="165">
        <v>6944.01</v>
      </c>
      <c r="I9" s="206"/>
      <c r="J9" s="210">
        <v>1000</v>
      </c>
      <c r="K9" s="211">
        <v>1000</v>
      </c>
      <c r="L9" s="211">
        <v>1000</v>
      </c>
      <c r="M9" s="212">
        <v>994.64</v>
      </c>
      <c r="N9" s="210">
        <v>1000</v>
      </c>
      <c r="O9" s="211">
        <v>1000</v>
      </c>
      <c r="P9" s="211">
        <v>949.37</v>
      </c>
      <c r="Q9" s="166">
        <v>486.68</v>
      </c>
    </row>
    <row r="10" spans="2:17">
      <c r="B10" s="204" t="s">
        <v>240</v>
      </c>
      <c r="C10" s="205" t="s">
        <v>241</v>
      </c>
      <c r="D10" s="167"/>
      <c r="E10" s="167" t="s">
        <v>57</v>
      </c>
      <c r="F10" s="167" t="s">
        <v>232</v>
      </c>
      <c r="G10" s="167" t="s">
        <v>233</v>
      </c>
      <c r="H10" s="165">
        <v>6729.38</v>
      </c>
      <c r="I10" s="206"/>
      <c r="J10" s="210">
        <v>991.23</v>
      </c>
      <c r="K10" s="211">
        <v>982.26</v>
      </c>
      <c r="L10" s="211">
        <v>1000</v>
      </c>
      <c r="M10" s="166">
        <v>751.09</v>
      </c>
      <c r="N10" s="210">
        <v>991.55</v>
      </c>
      <c r="O10" s="211">
        <v>940.27</v>
      </c>
      <c r="P10" s="211">
        <v>824.07</v>
      </c>
      <c r="Q10" s="212">
        <v>1000</v>
      </c>
    </row>
    <row r="11" spans="2:17">
      <c r="B11" s="204" t="s">
        <v>242</v>
      </c>
      <c r="C11" s="205" t="s">
        <v>243</v>
      </c>
      <c r="D11" s="167"/>
      <c r="E11" s="167" t="s">
        <v>57</v>
      </c>
      <c r="F11" s="167" t="s">
        <v>232</v>
      </c>
      <c r="G11" s="167" t="s">
        <v>233</v>
      </c>
      <c r="H11" s="165">
        <v>6719.53</v>
      </c>
      <c r="I11" s="206"/>
      <c r="J11" s="210">
        <v>1000</v>
      </c>
      <c r="K11" s="211">
        <v>1000</v>
      </c>
      <c r="L11" s="211">
        <v>995.59</v>
      </c>
      <c r="M11" s="212">
        <v>900.8</v>
      </c>
      <c r="N11" s="210">
        <v>1000</v>
      </c>
      <c r="O11" s="211">
        <v>823.14099999999996</v>
      </c>
      <c r="P11" s="211">
        <v>1000</v>
      </c>
      <c r="Q11" s="166">
        <v>578.69000000000005</v>
      </c>
    </row>
    <row r="12" spans="2:17">
      <c r="B12" s="204" t="s">
        <v>244</v>
      </c>
      <c r="C12" s="205" t="s">
        <v>245</v>
      </c>
      <c r="D12" s="167"/>
      <c r="E12" s="167" t="s">
        <v>57</v>
      </c>
      <c r="F12" s="167" t="s">
        <v>232</v>
      </c>
      <c r="G12" s="167" t="s">
        <v>233</v>
      </c>
      <c r="H12" s="165">
        <v>6711.58</v>
      </c>
      <c r="I12" s="206"/>
      <c r="J12" s="210">
        <v>1000</v>
      </c>
      <c r="K12" s="211">
        <v>984.75</v>
      </c>
      <c r="L12" s="211">
        <v>980.35</v>
      </c>
      <c r="M12" s="166">
        <v>650.49</v>
      </c>
      <c r="N12" s="210">
        <v>746.48</v>
      </c>
      <c r="O12" s="211">
        <v>1000</v>
      </c>
      <c r="P12" s="211">
        <v>1000</v>
      </c>
      <c r="Q12" s="212">
        <v>1000</v>
      </c>
    </row>
    <row r="13" spans="2:17">
      <c r="B13" s="204" t="s">
        <v>246</v>
      </c>
      <c r="C13" s="205" t="s">
        <v>247</v>
      </c>
      <c r="D13" s="167"/>
      <c r="E13" s="167" t="s">
        <v>57</v>
      </c>
      <c r="F13" s="167" t="s">
        <v>232</v>
      </c>
      <c r="G13" s="167" t="s">
        <v>233</v>
      </c>
      <c r="H13" s="165">
        <v>6708.27</v>
      </c>
      <c r="I13" s="206"/>
      <c r="J13" s="210">
        <v>732.46</v>
      </c>
      <c r="K13" s="211">
        <v>986.87</v>
      </c>
      <c r="L13" s="211">
        <v>1000</v>
      </c>
      <c r="M13" s="212">
        <v>1000</v>
      </c>
      <c r="N13" s="210">
        <v>1000</v>
      </c>
      <c r="O13" s="211">
        <v>988.94</v>
      </c>
      <c r="P13" s="211">
        <v>1000</v>
      </c>
      <c r="Q13" s="166">
        <v>552.63</v>
      </c>
    </row>
    <row r="14" spans="2:17" ht="30">
      <c r="B14" s="204" t="s">
        <v>248</v>
      </c>
      <c r="C14" s="205" t="s">
        <v>249</v>
      </c>
      <c r="D14" s="167"/>
      <c r="E14" s="167" t="s">
        <v>250</v>
      </c>
      <c r="F14" s="167" t="s">
        <v>251</v>
      </c>
      <c r="G14" s="167" t="s">
        <v>252</v>
      </c>
      <c r="H14" s="165">
        <v>6677.53</v>
      </c>
      <c r="I14" s="206"/>
      <c r="J14" s="210">
        <v>850.88</v>
      </c>
      <c r="K14" s="211">
        <v>947.02</v>
      </c>
      <c r="L14" s="211">
        <v>1000</v>
      </c>
      <c r="M14" s="212">
        <v>1000</v>
      </c>
      <c r="N14" s="210">
        <v>1000</v>
      </c>
      <c r="O14" s="165">
        <v>735.56</v>
      </c>
      <c r="P14" s="211">
        <v>879.63</v>
      </c>
      <c r="Q14" s="212">
        <v>1000</v>
      </c>
    </row>
    <row r="15" spans="2:17">
      <c r="B15" s="204" t="s">
        <v>253</v>
      </c>
      <c r="C15" s="205" t="s">
        <v>254</v>
      </c>
      <c r="D15" s="167"/>
      <c r="E15" s="167" t="s">
        <v>57</v>
      </c>
      <c r="F15" s="167" t="s">
        <v>232</v>
      </c>
      <c r="G15" s="167" t="s">
        <v>233</v>
      </c>
      <c r="H15" s="165">
        <v>6674.53</v>
      </c>
      <c r="I15" s="206"/>
      <c r="J15" s="210">
        <v>980.13</v>
      </c>
      <c r="K15" s="211">
        <v>984.75</v>
      </c>
      <c r="L15" s="211">
        <v>984.68</v>
      </c>
      <c r="M15" s="212">
        <v>978.02</v>
      </c>
      <c r="N15" s="164">
        <v>488.32</v>
      </c>
      <c r="O15" s="211">
        <v>995.58</v>
      </c>
      <c r="P15" s="211">
        <v>764.53</v>
      </c>
      <c r="Q15" s="212">
        <v>986.84</v>
      </c>
    </row>
    <row r="16" spans="2:17" ht="30">
      <c r="B16" s="204" t="s">
        <v>255</v>
      </c>
      <c r="C16" s="205" t="s">
        <v>256</v>
      </c>
      <c r="D16" s="167"/>
      <c r="E16" s="167" t="s">
        <v>250</v>
      </c>
      <c r="F16" s="167" t="s">
        <v>251</v>
      </c>
      <c r="G16" s="167" t="s">
        <v>252</v>
      </c>
      <c r="H16" s="165">
        <v>6503.63</v>
      </c>
      <c r="I16" s="206"/>
      <c r="J16" s="210">
        <v>980.43</v>
      </c>
      <c r="K16" s="211">
        <v>1000</v>
      </c>
      <c r="L16" s="165">
        <v>744.49</v>
      </c>
      <c r="M16" s="212">
        <v>1000</v>
      </c>
      <c r="N16" s="210">
        <v>991.19</v>
      </c>
      <c r="O16" s="211">
        <v>753.33</v>
      </c>
      <c r="P16" s="211">
        <v>962.21</v>
      </c>
      <c r="Q16" s="212">
        <v>816.47</v>
      </c>
    </row>
    <row r="17" spans="2:18">
      <c r="B17" s="204" t="s">
        <v>257</v>
      </c>
      <c r="C17" s="205" t="s">
        <v>258</v>
      </c>
      <c r="D17" s="167"/>
      <c r="E17" s="167" t="s">
        <v>259</v>
      </c>
      <c r="F17" s="167" t="s">
        <v>260</v>
      </c>
      <c r="G17" s="167" t="s">
        <v>261</v>
      </c>
      <c r="H17" s="165">
        <v>6442.19</v>
      </c>
      <c r="I17" s="206"/>
      <c r="J17" s="210">
        <v>1000</v>
      </c>
      <c r="K17" s="211">
        <v>1000</v>
      </c>
      <c r="L17" s="211">
        <v>898.68</v>
      </c>
      <c r="M17" s="212">
        <v>831.72</v>
      </c>
      <c r="N17" s="210">
        <v>1000</v>
      </c>
      <c r="O17" s="211">
        <v>711.79</v>
      </c>
      <c r="P17" s="211">
        <v>1000</v>
      </c>
      <c r="Q17" s="166">
        <v>691.01</v>
      </c>
    </row>
    <row r="18" spans="2:18" ht="30">
      <c r="B18" s="204" t="s">
        <v>262</v>
      </c>
      <c r="C18" s="205" t="s">
        <v>263</v>
      </c>
      <c r="D18" s="167"/>
      <c r="E18" s="167" t="s">
        <v>250</v>
      </c>
      <c r="F18" s="167" t="s">
        <v>264</v>
      </c>
      <c r="G18" s="167" t="s">
        <v>265</v>
      </c>
      <c r="H18" s="165">
        <v>6391.68</v>
      </c>
      <c r="I18" s="206"/>
      <c r="J18" s="210">
        <v>958.7</v>
      </c>
      <c r="K18" s="211">
        <v>1000</v>
      </c>
      <c r="L18" s="211">
        <v>735.81</v>
      </c>
      <c r="M18" s="212">
        <v>949.78</v>
      </c>
      <c r="N18" s="164">
        <v>598.66999999999996</v>
      </c>
      <c r="O18" s="211">
        <v>982.3</v>
      </c>
      <c r="P18" s="211">
        <v>980</v>
      </c>
      <c r="Q18" s="212">
        <v>785.09</v>
      </c>
    </row>
    <row r="19" spans="2:18" ht="30">
      <c r="B19" s="204" t="s">
        <v>266</v>
      </c>
      <c r="C19" s="205" t="s">
        <v>267</v>
      </c>
      <c r="D19" s="167"/>
      <c r="E19" s="167" t="s">
        <v>41</v>
      </c>
      <c r="F19" s="167" t="s">
        <v>268</v>
      </c>
      <c r="G19" s="167" t="s">
        <v>269</v>
      </c>
      <c r="H19" s="165">
        <v>6348.87</v>
      </c>
      <c r="I19" s="206"/>
      <c r="J19" s="164">
        <v>648.23</v>
      </c>
      <c r="K19" s="211">
        <v>982.49</v>
      </c>
      <c r="L19" s="211">
        <v>714.61</v>
      </c>
      <c r="M19" s="212">
        <v>1000</v>
      </c>
      <c r="N19" s="210">
        <v>967.29</v>
      </c>
      <c r="O19" s="211">
        <v>820.96</v>
      </c>
      <c r="P19" s="211">
        <v>1000</v>
      </c>
      <c r="Q19" s="212">
        <v>863.52</v>
      </c>
    </row>
    <row r="20" spans="2:18" ht="30">
      <c r="B20" s="204" t="s">
        <v>270</v>
      </c>
      <c r="C20" s="205" t="s">
        <v>163</v>
      </c>
      <c r="D20" s="167"/>
      <c r="E20" s="167" t="s">
        <v>36</v>
      </c>
      <c r="F20" s="167" t="s">
        <v>271</v>
      </c>
      <c r="G20" s="167" t="s">
        <v>272</v>
      </c>
      <c r="H20" s="165">
        <v>631.94000000000005</v>
      </c>
      <c r="I20" s="206"/>
      <c r="J20" s="210">
        <v>851.77</v>
      </c>
      <c r="K20" s="211">
        <v>995.57</v>
      </c>
      <c r="L20" s="211">
        <v>936.54</v>
      </c>
      <c r="M20" s="212">
        <v>807.52</v>
      </c>
      <c r="N20" s="210">
        <v>844.71</v>
      </c>
      <c r="O20" s="165">
        <v>773.33</v>
      </c>
      <c r="P20" s="211">
        <v>895.83</v>
      </c>
      <c r="Q20" s="212">
        <v>1000</v>
      </c>
    </row>
    <row r="21" spans="2:18">
      <c r="B21" s="204" t="s">
        <v>273</v>
      </c>
      <c r="C21" s="205" t="s">
        <v>274</v>
      </c>
      <c r="D21" s="167"/>
      <c r="E21" s="167" t="s">
        <v>259</v>
      </c>
      <c r="F21" s="167" t="s">
        <v>275</v>
      </c>
      <c r="G21" s="167" t="s">
        <v>276</v>
      </c>
      <c r="H21" s="165">
        <v>6261.92</v>
      </c>
      <c r="I21" s="206"/>
      <c r="J21" s="210">
        <v>805.31</v>
      </c>
      <c r="K21" s="211">
        <v>944.81</v>
      </c>
      <c r="L21" s="211">
        <v>710.24</v>
      </c>
      <c r="M21" s="212">
        <v>949.06</v>
      </c>
      <c r="N21" s="210">
        <v>982.38</v>
      </c>
      <c r="O21" s="211">
        <v>973.45</v>
      </c>
      <c r="P21" s="211">
        <v>896.67</v>
      </c>
      <c r="Q21" s="166">
        <v>659.31</v>
      </c>
    </row>
    <row r="22" spans="2:18">
      <c r="B22" s="213" t="s">
        <v>277</v>
      </c>
      <c r="C22" s="205" t="s">
        <v>278</v>
      </c>
      <c r="D22" s="167"/>
      <c r="E22" s="167" t="s">
        <v>57</v>
      </c>
      <c r="F22" s="167" t="s">
        <v>232</v>
      </c>
      <c r="G22" s="167" t="s">
        <v>233</v>
      </c>
      <c r="H22" s="165">
        <v>6205.27</v>
      </c>
      <c r="I22" s="206"/>
      <c r="J22" s="210">
        <v>724.89</v>
      </c>
      <c r="K22" s="211">
        <v>982.26</v>
      </c>
      <c r="L22" s="211">
        <v>993.44</v>
      </c>
      <c r="M22" s="166">
        <v>436.89</v>
      </c>
      <c r="N22" s="210">
        <v>721.58</v>
      </c>
      <c r="O22" s="211">
        <v>860.26</v>
      </c>
      <c r="P22" s="211">
        <v>922.84</v>
      </c>
      <c r="Q22" s="212">
        <v>1000</v>
      </c>
    </row>
    <row r="23" spans="2:18">
      <c r="B23" s="213" t="s">
        <v>279</v>
      </c>
      <c r="C23" s="205" t="s">
        <v>280</v>
      </c>
      <c r="D23" s="167"/>
      <c r="E23" s="167" t="s">
        <v>57</v>
      </c>
      <c r="F23" s="167" t="s">
        <v>232</v>
      </c>
      <c r="G23" s="167" t="s">
        <v>233</v>
      </c>
      <c r="H23" s="165">
        <v>5993.94</v>
      </c>
      <c r="I23" s="206"/>
      <c r="J23" s="210">
        <v>713.94</v>
      </c>
      <c r="K23" s="211">
        <v>962.31</v>
      </c>
      <c r="L23" s="211">
        <v>1000</v>
      </c>
      <c r="M23" s="212">
        <v>848.35</v>
      </c>
      <c r="N23" s="164">
        <v>635.29</v>
      </c>
      <c r="O23" s="211">
        <v>980.09</v>
      </c>
      <c r="P23" s="211">
        <v>690.22</v>
      </c>
      <c r="Q23" s="212">
        <v>799.03</v>
      </c>
    </row>
    <row r="24" spans="2:18">
      <c r="B24" s="213" t="s">
        <v>281</v>
      </c>
      <c r="C24" s="205" t="s">
        <v>282</v>
      </c>
      <c r="D24" s="167"/>
      <c r="E24" s="167" t="s">
        <v>57</v>
      </c>
      <c r="F24" s="167" t="s">
        <v>232</v>
      </c>
      <c r="G24" s="167" t="s">
        <v>233</v>
      </c>
      <c r="H24" s="165">
        <v>5941.49</v>
      </c>
      <c r="I24" s="206"/>
      <c r="J24" s="164">
        <v>490.38</v>
      </c>
      <c r="K24" s="211">
        <v>911.7</v>
      </c>
      <c r="L24" s="211">
        <v>899.34</v>
      </c>
      <c r="M24" s="212">
        <v>956.33</v>
      </c>
      <c r="N24" s="210">
        <v>770.93</v>
      </c>
      <c r="O24" s="211">
        <v>1000</v>
      </c>
      <c r="P24" s="211">
        <v>854.94</v>
      </c>
      <c r="Q24" s="212">
        <v>548.25</v>
      </c>
    </row>
    <row r="25" spans="2:18" ht="30">
      <c r="B25" s="213" t="s">
        <v>283</v>
      </c>
      <c r="C25" s="205" t="s">
        <v>284</v>
      </c>
      <c r="D25" s="167" t="s">
        <v>285</v>
      </c>
      <c r="E25" s="167" t="s">
        <v>250</v>
      </c>
      <c r="F25" s="167" t="s">
        <v>264</v>
      </c>
      <c r="G25" s="167" t="s">
        <v>265</v>
      </c>
      <c r="H25" s="165">
        <v>5851.98</v>
      </c>
      <c r="I25" s="206"/>
      <c r="J25" s="210">
        <v>694.32</v>
      </c>
      <c r="K25" s="211">
        <v>776.05</v>
      </c>
      <c r="L25" s="165">
        <v>595.51</v>
      </c>
      <c r="M25" s="212">
        <v>818.77</v>
      </c>
      <c r="N25" s="210">
        <v>975.61</v>
      </c>
      <c r="O25" s="211">
        <v>1000</v>
      </c>
      <c r="P25" s="211">
        <v>610.76</v>
      </c>
      <c r="Q25" s="212">
        <v>976.47</v>
      </c>
    </row>
    <row r="26" spans="2:18">
      <c r="B26" s="213" t="s">
        <v>286</v>
      </c>
      <c r="C26" s="205" t="s">
        <v>287</v>
      </c>
      <c r="D26" s="167"/>
      <c r="E26" s="167" t="s">
        <v>259</v>
      </c>
      <c r="F26" s="167" t="s">
        <v>288</v>
      </c>
      <c r="G26" s="167" t="s">
        <v>289</v>
      </c>
      <c r="H26" s="165">
        <v>5841.15</v>
      </c>
      <c r="I26" s="206"/>
      <c r="J26" s="210">
        <v>841.3</v>
      </c>
      <c r="K26" s="211">
        <v>888.89</v>
      </c>
      <c r="L26" s="211">
        <v>830.36</v>
      </c>
      <c r="M26" s="212">
        <v>842.23</v>
      </c>
      <c r="N26" s="164">
        <v>560</v>
      </c>
      <c r="O26" s="211">
        <v>836.32</v>
      </c>
      <c r="P26" s="211">
        <v>914.35</v>
      </c>
      <c r="Q26" s="212">
        <v>687.7</v>
      </c>
    </row>
    <row r="27" spans="2:18" ht="30">
      <c r="B27" s="213" t="s">
        <v>290</v>
      </c>
      <c r="C27" s="205" t="s">
        <v>291</v>
      </c>
      <c r="D27" s="167"/>
      <c r="E27" s="167" t="s">
        <v>250</v>
      </c>
      <c r="F27" s="167" t="s">
        <v>264</v>
      </c>
      <c r="G27" s="167" t="s">
        <v>265</v>
      </c>
      <c r="H27" s="165">
        <v>5796.56</v>
      </c>
      <c r="I27" s="206"/>
      <c r="J27" s="210">
        <v>677.7</v>
      </c>
      <c r="K27" s="211">
        <v>931.26</v>
      </c>
      <c r="L27" s="211">
        <v>888.39</v>
      </c>
      <c r="M27" s="212">
        <v>672.92</v>
      </c>
      <c r="N27" s="210">
        <v>835</v>
      </c>
      <c r="O27" s="165">
        <v>646.02</v>
      </c>
      <c r="P27" s="211">
        <v>883.72</v>
      </c>
      <c r="Q27" s="212">
        <v>907.3</v>
      </c>
      <c r="R27" s="214"/>
    </row>
    <row r="28" spans="2:18">
      <c r="B28" s="213" t="s">
        <v>292</v>
      </c>
      <c r="C28" s="205" t="s">
        <v>293</v>
      </c>
      <c r="D28" s="167"/>
      <c r="E28" s="167" t="s">
        <v>259</v>
      </c>
      <c r="F28" s="167" t="s">
        <v>260</v>
      </c>
      <c r="G28" s="167" t="s">
        <v>261</v>
      </c>
      <c r="H28" s="165">
        <v>5621.02</v>
      </c>
      <c r="I28" s="206"/>
      <c r="J28" s="164">
        <v>245.19</v>
      </c>
      <c r="K28" s="211">
        <v>1000</v>
      </c>
      <c r="L28" s="211">
        <v>960.78</v>
      </c>
      <c r="M28" s="212">
        <v>614.08000000000004</v>
      </c>
      <c r="N28" s="210">
        <v>679.91</v>
      </c>
      <c r="O28" s="211">
        <v>656.25</v>
      </c>
      <c r="P28" s="211">
        <v>710</v>
      </c>
      <c r="Q28" s="212">
        <v>1000</v>
      </c>
    </row>
    <row r="29" spans="2:18" ht="30">
      <c r="B29" s="213" t="s">
        <v>294</v>
      </c>
      <c r="C29" s="205" t="s">
        <v>295</v>
      </c>
      <c r="D29" s="167"/>
      <c r="E29" s="167" t="s">
        <v>250</v>
      </c>
      <c r="F29" s="167" t="s">
        <v>264</v>
      </c>
      <c r="G29" s="167" t="s">
        <v>265</v>
      </c>
      <c r="H29" s="165">
        <v>5542.08</v>
      </c>
      <c r="I29" s="206"/>
      <c r="J29" s="164">
        <v>508.85</v>
      </c>
      <c r="K29" s="211">
        <v>633.54999999999995</v>
      </c>
      <c r="L29" s="211">
        <v>944.2</v>
      </c>
      <c r="M29" s="212">
        <v>947.25</v>
      </c>
      <c r="N29" s="210">
        <v>751.66</v>
      </c>
      <c r="O29" s="211">
        <v>692.71</v>
      </c>
      <c r="P29" s="211">
        <v>772.15</v>
      </c>
      <c r="Q29" s="212">
        <v>800.56</v>
      </c>
    </row>
    <row r="30" spans="2:18">
      <c r="B30" s="213" t="s">
        <v>296</v>
      </c>
      <c r="C30" s="205" t="s">
        <v>297</v>
      </c>
      <c r="D30" s="167"/>
      <c r="E30" s="167" t="s">
        <v>57</v>
      </c>
      <c r="F30" s="167" t="s">
        <v>232</v>
      </c>
      <c r="G30" s="167" t="s">
        <v>233</v>
      </c>
      <c r="H30" s="165">
        <v>5480.4</v>
      </c>
      <c r="I30" s="206"/>
      <c r="J30" s="164">
        <v>642.54</v>
      </c>
      <c r="K30" s="211">
        <v>771.24</v>
      </c>
      <c r="L30" s="211">
        <v>977.53</v>
      </c>
      <c r="M30" s="212">
        <v>674.78</v>
      </c>
      <c r="N30" s="210">
        <v>645</v>
      </c>
      <c r="O30" s="211">
        <v>725.56</v>
      </c>
      <c r="P30" s="211">
        <v>890</v>
      </c>
      <c r="Q30" s="212">
        <v>795.28</v>
      </c>
    </row>
    <row r="31" spans="2:18">
      <c r="B31" s="213" t="s">
        <v>298</v>
      </c>
      <c r="C31" s="205" t="s">
        <v>299</v>
      </c>
      <c r="D31" s="167"/>
      <c r="E31" s="167" t="s">
        <v>57</v>
      </c>
      <c r="F31" s="167" t="s">
        <v>238</v>
      </c>
      <c r="G31" s="167" t="s">
        <v>239</v>
      </c>
      <c r="H31" s="165">
        <v>3964</v>
      </c>
      <c r="I31" s="206"/>
      <c r="J31" s="164">
        <v>192</v>
      </c>
      <c r="K31" s="211">
        <v>643.33000000000004</v>
      </c>
      <c r="L31" s="211">
        <v>477.12</v>
      </c>
      <c r="M31" s="212">
        <v>506.64</v>
      </c>
      <c r="N31" s="210">
        <v>791.57</v>
      </c>
      <c r="O31" s="211">
        <v>713.55</v>
      </c>
      <c r="P31" s="211">
        <v>437.5</v>
      </c>
      <c r="Q31" s="212">
        <v>394.32</v>
      </c>
    </row>
    <row r="32" spans="2:18" ht="30">
      <c r="B32" s="213" t="s">
        <v>300</v>
      </c>
      <c r="C32" s="205" t="s">
        <v>301</v>
      </c>
      <c r="D32" s="167" t="s">
        <v>285</v>
      </c>
      <c r="E32" s="167" t="s">
        <v>15</v>
      </c>
      <c r="F32" s="167" t="s">
        <v>302</v>
      </c>
      <c r="G32" s="167" t="s">
        <v>303</v>
      </c>
      <c r="H32" s="165">
        <v>2441.66</v>
      </c>
      <c r="I32" s="206"/>
      <c r="J32" s="164">
        <v>76.42</v>
      </c>
      <c r="K32" s="211">
        <v>158.94</v>
      </c>
      <c r="L32" s="211">
        <v>356.83</v>
      </c>
      <c r="M32" s="212">
        <v>241.76</v>
      </c>
      <c r="N32" s="210">
        <v>529.58000000000004</v>
      </c>
      <c r="O32" s="211">
        <v>457.8</v>
      </c>
      <c r="P32" s="211">
        <v>255.81</v>
      </c>
      <c r="Q32" s="212">
        <v>440.94</v>
      </c>
    </row>
    <row r="33" spans="2:17" ht="17" thickBot="1">
      <c r="B33" s="213" t="s">
        <v>304</v>
      </c>
      <c r="C33" s="205"/>
      <c r="D33" s="167"/>
      <c r="E33" s="167"/>
      <c r="F33" s="167"/>
      <c r="G33" s="215"/>
      <c r="H33" s="165"/>
      <c r="I33" s="206"/>
      <c r="J33" s="216"/>
      <c r="K33" s="217"/>
      <c r="L33" s="217"/>
      <c r="M33" s="218"/>
      <c r="N33" s="216"/>
      <c r="O33" s="217"/>
      <c r="P33" s="217"/>
      <c r="Q33" s="218"/>
    </row>
    <row r="35" spans="2:17">
      <c r="B35" s="219"/>
      <c r="C35" s="1016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</row>
    <row r="36" spans="2:17">
      <c r="B36" s="220"/>
      <c r="C36" s="221"/>
    </row>
    <row r="37" spans="2:17">
      <c r="B37" s="220"/>
      <c r="C37" s="221"/>
    </row>
    <row r="38" spans="2:17">
      <c r="B38" s="220"/>
      <c r="C38" s="221"/>
      <c r="E38" s="221"/>
    </row>
  </sheetData>
  <mergeCells count="1">
    <mergeCell ref="C35:M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A5A2-B723-E946-87F5-17B8D596AE7C}">
  <dimension ref="A2:N49"/>
  <sheetViews>
    <sheetView topLeftCell="A25" workbookViewId="0">
      <selection activeCell="B8" sqref="B8"/>
    </sheetView>
  </sheetViews>
  <sheetFormatPr baseColWidth="10" defaultRowHeight="16"/>
  <cols>
    <col min="1" max="1" width="10.625" style="107"/>
    <col min="2" max="2" width="25.625" style="107" customWidth="1"/>
    <col min="3" max="3" width="7.25" style="107" customWidth="1"/>
    <col min="4" max="5" width="10.625" style="107"/>
    <col min="6" max="6" width="20.625" style="107" customWidth="1"/>
    <col min="7" max="7" width="9.875" style="107" customWidth="1"/>
    <col min="8" max="8" width="1.875" style="107" customWidth="1"/>
    <col min="9" max="16384" width="10.625" style="107"/>
  </cols>
  <sheetData>
    <row r="2" spans="1:14" ht="23">
      <c r="B2" s="108"/>
      <c r="C2" s="108"/>
      <c r="D2" s="108"/>
      <c r="E2" s="111" t="s">
        <v>357</v>
      </c>
      <c r="F2" s="108"/>
      <c r="G2" s="108"/>
      <c r="H2" s="108"/>
      <c r="I2" s="108"/>
      <c r="J2" s="108"/>
      <c r="K2" s="108"/>
    </row>
    <row r="3" spans="1:14" ht="23">
      <c r="B3" s="108"/>
      <c r="C3" s="108"/>
      <c r="E3" s="111" t="s">
        <v>358</v>
      </c>
      <c r="F3" s="108"/>
      <c r="G3" s="108"/>
      <c r="H3" s="108"/>
      <c r="I3" s="108"/>
      <c r="J3" s="108"/>
      <c r="K3" s="108"/>
    </row>
    <row r="4" spans="1:14" ht="20">
      <c r="A4" s="148"/>
      <c r="B4" s="149"/>
      <c r="D4" s="150"/>
    </row>
    <row r="5" spans="1:14" ht="19" thickBot="1">
      <c r="A5" s="151" t="s">
        <v>359</v>
      </c>
    </row>
    <row r="6" spans="1:14" ht="17" thickBot="1">
      <c r="A6" s="265" t="s">
        <v>1</v>
      </c>
      <c r="B6" s="266" t="s">
        <v>81</v>
      </c>
      <c r="C6" s="267" t="s">
        <v>82</v>
      </c>
      <c r="D6" s="268" t="s">
        <v>83</v>
      </c>
      <c r="E6" s="268" t="s">
        <v>5</v>
      </c>
      <c r="F6" s="269" t="s">
        <v>6</v>
      </c>
      <c r="G6" s="270" t="s">
        <v>84</v>
      </c>
      <c r="I6" s="203" t="s">
        <v>85</v>
      </c>
      <c r="J6" s="152" t="s">
        <v>86</v>
      </c>
      <c r="K6" s="152" t="s">
        <v>87</v>
      </c>
      <c r="L6" s="153" t="s">
        <v>360</v>
      </c>
      <c r="M6" s="271" t="s">
        <v>361</v>
      </c>
      <c r="N6" s="271" t="s">
        <v>362</v>
      </c>
    </row>
    <row r="7" spans="1:14" ht="17" thickBot="1">
      <c r="A7" s="272">
        <v>1</v>
      </c>
      <c r="B7" s="273" t="s">
        <v>363</v>
      </c>
      <c r="C7" s="274"/>
      <c r="D7" s="275" t="s">
        <v>328</v>
      </c>
      <c r="E7" s="275">
        <v>612</v>
      </c>
      <c r="F7" s="276" t="s">
        <v>364</v>
      </c>
      <c r="G7" s="277">
        <v>1.5578703703703702E-2</v>
      </c>
      <c r="H7" s="206"/>
      <c r="I7" s="278">
        <v>7.69675925925926E-3</v>
      </c>
      <c r="J7" s="279">
        <v>7.8819444444444432E-3</v>
      </c>
      <c r="K7" s="280">
        <v>7.4884259259259262E-3</v>
      </c>
      <c r="L7" s="280">
        <v>7.1990740740740739E-3</v>
      </c>
      <c r="M7" s="280">
        <v>7.5925925925925926E-3</v>
      </c>
      <c r="N7" s="281">
        <v>0</v>
      </c>
    </row>
    <row r="8" spans="1:14" ht="17" thickBot="1">
      <c r="A8" s="272">
        <v>2</v>
      </c>
      <c r="B8" s="273" t="s">
        <v>365</v>
      </c>
      <c r="C8" s="274"/>
      <c r="D8" s="275" t="s">
        <v>328</v>
      </c>
      <c r="E8" s="275">
        <v>612</v>
      </c>
      <c r="F8" s="276" t="s">
        <v>364</v>
      </c>
      <c r="G8" s="277">
        <v>1.5289351851851853E-2</v>
      </c>
      <c r="H8" s="206"/>
      <c r="I8" s="282">
        <v>6.9328703703703696E-3</v>
      </c>
      <c r="J8" s="283">
        <v>7.6273148148148151E-3</v>
      </c>
      <c r="K8" s="284">
        <v>7.4537037037037028E-3</v>
      </c>
      <c r="L8" s="283">
        <v>7.6620370370370366E-3</v>
      </c>
      <c r="M8" s="284">
        <v>6.6435185185185182E-3</v>
      </c>
      <c r="N8" s="285">
        <v>7.3379629629629628E-3</v>
      </c>
    </row>
    <row r="9" spans="1:14" ht="17" thickBot="1">
      <c r="A9" s="272">
        <v>3</v>
      </c>
      <c r="B9" s="286" t="s">
        <v>366</v>
      </c>
      <c r="C9" s="274"/>
      <c r="D9" s="287" t="s">
        <v>328</v>
      </c>
      <c r="E9" s="275">
        <v>612</v>
      </c>
      <c r="F9" s="276" t="s">
        <v>367</v>
      </c>
      <c r="G9" s="277">
        <v>1.1655092592592592E-2</v>
      </c>
      <c r="H9" s="206"/>
      <c r="I9" s="282">
        <v>4.0624999999999993E-3</v>
      </c>
      <c r="J9" s="283">
        <v>5.9606481481481489E-3</v>
      </c>
      <c r="K9" s="284">
        <v>5.4745370370370373E-3</v>
      </c>
      <c r="L9" s="283">
        <v>5.6944444444444438E-3</v>
      </c>
      <c r="M9" s="284">
        <v>4.4675925925925933E-3</v>
      </c>
      <c r="N9" s="285">
        <v>3.3564814814814811E-3</v>
      </c>
    </row>
    <row r="10" spans="1:14" ht="17" thickBot="1">
      <c r="A10" s="272">
        <v>4</v>
      </c>
      <c r="B10" s="286" t="s">
        <v>368</v>
      </c>
      <c r="C10" s="288"/>
      <c r="D10" s="275" t="s">
        <v>369</v>
      </c>
      <c r="E10" s="275">
        <v>698</v>
      </c>
      <c r="F10" s="276" t="s">
        <v>370</v>
      </c>
      <c r="G10" s="277">
        <v>1.136574074074074E-2</v>
      </c>
      <c r="H10" s="206"/>
      <c r="I10" s="282">
        <v>5.3587962962962964E-3</v>
      </c>
      <c r="J10" s="283">
        <v>5.6828703703703702E-3</v>
      </c>
      <c r="K10" s="283">
        <v>5.6828703703703702E-3</v>
      </c>
      <c r="L10" s="284">
        <v>0</v>
      </c>
      <c r="M10" s="284">
        <v>0</v>
      </c>
      <c r="N10" s="285">
        <v>0</v>
      </c>
    </row>
    <row r="11" spans="1:14" ht="17" thickBot="1">
      <c r="A11" s="272">
        <v>5</v>
      </c>
      <c r="B11" s="289" t="s">
        <v>371</v>
      </c>
      <c r="C11" s="274"/>
      <c r="D11" s="290" t="s">
        <v>369</v>
      </c>
      <c r="E11" s="275">
        <v>698</v>
      </c>
      <c r="F11" s="291" t="s">
        <v>370</v>
      </c>
      <c r="G11" s="277">
        <v>9.1203703703703707E-3</v>
      </c>
      <c r="H11" s="206"/>
      <c r="I11" s="282">
        <v>4.5138888888888893E-3</v>
      </c>
      <c r="J11" s="284">
        <v>3.9583333333333337E-3</v>
      </c>
      <c r="K11" s="284">
        <v>3.8888888888888883E-3</v>
      </c>
      <c r="L11" s="283">
        <v>4.5949074074074078E-3</v>
      </c>
      <c r="M11" s="284">
        <v>3.9236111111111112E-3</v>
      </c>
      <c r="N11" s="292">
        <v>4.5254629629629629E-3</v>
      </c>
    </row>
    <row r="12" spans="1:14" ht="17" thickBot="1">
      <c r="A12" s="272">
        <v>6</v>
      </c>
      <c r="B12" s="286" t="s">
        <v>372</v>
      </c>
      <c r="C12" s="274" t="s">
        <v>23</v>
      </c>
      <c r="D12" s="275" t="s">
        <v>328</v>
      </c>
      <c r="E12" s="290">
        <v>612</v>
      </c>
      <c r="F12" s="276" t="s">
        <v>367</v>
      </c>
      <c r="G12" s="277">
        <v>7.1296296296296299E-3</v>
      </c>
      <c r="H12" s="206"/>
      <c r="I12" s="293">
        <v>3.1944444444444442E-3</v>
      </c>
      <c r="J12" s="294">
        <v>3.9351851851851857E-3</v>
      </c>
      <c r="K12" s="295">
        <v>0</v>
      </c>
      <c r="L12" s="295">
        <v>0</v>
      </c>
      <c r="M12" s="295">
        <v>1.2152777777777778E-3</v>
      </c>
      <c r="N12" s="296">
        <v>2.9629629629629628E-3</v>
      </c>
    </row>
    <row r="16" spans="1:14" ht="19" thickBot="1">
      <c r="A16" s="151" t="s">
        <v>373</v>
      </c>
    </row>
    <row r="17" spans="1:14" ht="17" thickBot="1">
      <c r="A17" s="265" t="s">
        <v>1</v>
      </c>
      <c r="B17" s="266" t="s">
        <v>81</v>
      </c>
      <c r="C17" s="267" t="s">
        <v>82</v>
      </c>
      <c r="D17" s="268" t="s">
        <v>83</v>
      </c>
      <c r="E17" s="268" t="s">
        <v>5</v>
      </c>
      <c r="F17" s="269" t="s">
        <v>6</v>
      </c>
      <c r="G17" s="270" t="s">
        <v>84</v>
      </c>
      <c r="I17" s="203" t="s">
        <v>85</v>
      </c>
      <c r="J17" s="152" t="s">
        <v>86</v>
      </c>
      <c r="K17" s="152" t="s">
        <v>87</v>
      </c>
      <c r="L17" s="153" t="s">
        <v>360</v>
      </c>
      <c r="M17" s="271" t="s">
        <v>361</v>
      </c>
      <c r="N17" s="271" t="s">
        <v>362</v>
      </c>
    </row>
    <row r="18" spans="1:14" ht="17" thickBot="1">
      <c r="A18" s="272">
        <v>1</v>
      </c>
      <c r="B18" s="289" t="s">
        <v>374</v>
      </c>
      <c r="C18" s="274"/>
      <c r="D18" s="290" t="s">
        <v>369</v>
      </c>
      <c r="E18" s="275">
        <v>698</v>
      </c>
      <c r="F18" s="297" t="s">
        <v>370</v>
      </c>
      <c r="G18" s="298">
        <v>1.3483796296296296E-2</v>
      </c>
      <c r="H18" s="206"/>
      <c r="I18" s="299">
        <v>2.4189814814814816E-3</v>
      </c>
      <c r="J18" s="300">
        <v>7.0601851851851841E-3</v>
      </c>
      <c r="K18" s="299">
        <v>6.4120370370370364E-3</v>
      </c>
      <c r="L18" s="299">
        <v>3.8078703703703707E-3</v>
      </c>
      <c r="M18" s="300">
        <v>6.4236111111111117E-3</v>
      </c>
      <c r="N18" s="299">
        <v>4.6296296296296302E-3</v>
      </c>
    </row>
    <row r="19" spans="1:14" ht="17" thickBot="1">
      <c r="A19" s="272">
        <v>2</v>
      </c>
      <c r="B19" s="289" t="s">
        <v>371</v>
      </c>
      <c r="C19" s="274"/>
      <c r="D19" s="290" t="s">
        <v>369</v>
      </c>
      <c r="E19" s="275">
        <v>698</v>
      </c>
      <c r="F19" s="297" t="s">
        <v>370</v>
      </c>
      <c r="G19" s="298">
        <v>9.1435185185185196E-3</v>
      </c>
      <c r="H19" s="206"/>
      <c r="I19" s="299">
        <v>2.9629629629629628E-3</v>
      </c>
      <c r="J19" s="300">
        <v>5.0000000000000001E-3</v>
      </c>
      <c r="K19" s="299">
        <v>7.6388888888888893E-4</v>
      </c>
      <c r="L19" s="299">
        <v>3.1712962962962958E-3</v>
      </c>
      <c r="M19" s="299">
        <v>3.530092592592592E-3</v>
      </c>
      <c r="N19" s="300">
        <v>4.1435185185185186E-3</v>
      </c>
    </row>
    <row r="20" spans="1:14" ht="17" thickBot="1">
      <c r="A20" s="272">
        <v>3</v>
      </c>
      <c r="B20" s="289" t="s">
        <v>375</v>
      </c>
      <c r="C20" s="291"/>
      <c r="D20" s="290" t="s">
        <v>369</v>
      </c>
      <c r="E20" s="275">
        <v>698</v>
      </c>
      <c r="F20" s="297" t="s">
        <v>370</v>
      </c>
      <c r="G20" s="298">
        <v>8.1481481481481474E-3</v>
      </c>
      <c r="H20" s="206"/>
      <c r="I20" s="299">
        <v>1.3194444444444443E-3</v>
      </c>
      <c r="J20" s="300">
        <v>4.5370370370370365E-3</v>
      </c>
      <c r="K20" s="300">
        <v>3.6111111111111114E-3</v>
      </c>
      <c r="L20" s="299">
        <v>3.0671296296296297E-3</v>
      </c>
      <c r="M20" s="299">
        <v>1.25E-3</v>
      </c>
      <c r="N20" s="299">
        <v>3.1134259259259257E-3</v>
      </c>
    </row>
    <row r="21" spans="1:14" ht="18" thickBot="1">
      <c r="A21" s="272">
        <v>4</v>
      </c>
      <c r="B21" s="286" t="s">
        <v>376</v>
      </c>
      <c r="C21" s="288" t="s">
        <v>29</v>
      </c>
      <c r="D21" s="275" t="s">
        <v>350</v>
      </c>
      <c r="E21" s="290">
        <v>243</v>
      </c>
      <c r="F21" s="276" t="s">
        <v>377</v>
      </c>
      <c r="G21" s="277">
        <v>7.1412037037037052E-3</v>
      </c>
      <c r="H21" s="206"/>
      <c r="I21" s="299">
        <v>3.3101851851851851E-3</v>
      </c>
      <c r="J21" s="300">
        <v>3.5763888888888894E-3</v>
      </c>
      <c r="K21" s="300">
        <v>3.5648148148148154E-3</v>
      </c>
      <c r="L21" s="299">
        <v>0</v>
      </c>
      <c r="M21" s="299">
        <v>0</v>
      </c>
      <c r="N21" s="299">
        <v>0</v>
      </c>
    </row>
    <row r="22" spans="1:14" ht="18" thickBot="1">
      <c r="A22" s="272">
        <v>5</v>
      </c>
      <c r="B22" s="286" t="s">
        <v>378</v>
      </c>
      <c r="C22" s="288" t="s">
        <v>29</v>
      </c>
      <c r="D22" s="275" t="s">
        <v>369</v>
      </c>
      <c r="E22" s="275">
        <v>698</v>
      </c>
      <c r="F22" s="297" t="s">
        <v>370</v>
      </c>
      <c r="G22" s="277">
        <v>6.5277777777777782E-3</v>
      </c>
      <c r="H22" s="206"/>
      <c r="I22" s="299">
        <v>9.2592592592592585E-4</v>
      </c>
      <c r="J22" s="300">
        <v>2.9745370370370373E-3</v>
      </c>
      <c r="K22" s="299">
        <v>7.7546296296296304E-4</v>
      </c>
      <c r="L22" s="299">
        <v>9.9537037037037042E-4</v>
      </c>
      <c r="M22" s="300">
        <v>3.5532407407407405E-3</v>
      </c>
      <c r="N22" s="299">
        <v>1.7592592592592592E-3</v>
      </c>
    </row>
    <row r="23" spans="1:14" ht="17" thickBot="1">
      <c r="A23" s="272">
        <v>6</v>
      </c>
      <c r="B23" s="273" t="s">
        <v>379</v>
      </c>
      <c r="C23" s="274"/>
      <c r="D23" s="275" t="s">
        <v>350</v>
      </c>
      <c r="E23" s="275">
        <v>243</v>
      </c>
      <c r="F23" s="276" t="s">
        <v>377</v>
      </c>
      <c r="G23" s="298">
        <v>5.8912037037037032E-3</v>
      </c>
      <c r="H23" s="206"/>
      <c r="I23" s="300">
        <v>2.5347222222222221E-3</v>
      </c>
      <c r="J23" s="300">
        <v>3.3564814814814811E-3</v>
      </c>
      <c r="K23" s="299">
        <v>2.0023148148148148E-3</v>
      </c>
      <c r="L23" s="299">
        <v>0</v>
      </c>
      <c r="M23" s="299">
        <v>0</v>
      </c>
      <c r="N23" s="299">
        <v>0</v>
      </c>
    </row>
    <row r="26" spans="1:14" ht="19" thickBot="1">
      <c r="A26" s="151" t="s">
        <v>380</v>
      </c>
    </row>
    <row r="27" spans="1:14" ht="17" thickBot="1">
      <c r="A27" s="265" t="s">
        <v>1</v>
      </c>
      <c r="B27" s="266" t="s">
        <v>81</v>
      </c>
      <c r="C27" s="267" t="s">
        <v>82</v>
      </c>
      <c r="D27" s="268" t="s">
        <v>83</v>
      </c>
      <c r="E27" s="268" t="s">
        <v>5</v>
      </c>
      <c r="F27" s="269" t="s">
        <v>6</v>
      </c>
      <c r="G27" s="270" t="s">
        <v>84</v>
      </c>
      <c r="I27" s="203" t="s">
        <v>85</v>
      </c>
      <c r="J27" s="152" t="s">
        <v>86</v>
      </c>
      <c r="K27" s="152" t="s">
        <v>87</v>
      </c>
      <c r="L27" s="153" t="s">
        <v>360</v>
      </c>
      <c r="M27" s="271" t="s">
        <v>361</v>
      </c>
      <c r="N27" s="271" t="s">
        <v>362</v>
      </c>
    </row>
    <row r="28" spans="1:14" ht="17" thickBot="1">
      <c r="A28" s="301">
        <v>1</v>
      </c>
      <c r="B28" s="302" t="s">
        <v>374</v>
      </c>
      <c r="C28" s="303"/>
      <c r="D28" s="304" t="s">
        <v>369</v>
      </c>
      <c r="E28" s="304">
        <v>698</v>
      </c>
      <c r="F28" s="305" t="s">
        <v>370</v>
      </c>
      <c r="G28" s="306">
        <v>1.1898148148148147E-2</v>
      </c>
      <c r="H28" s="272"/>
      <c r="I28" s="278">
        <v>5.7638888888888887E-3</v>
      </c>
      <c r="J28" s="280">
        <v>3.9814814814814817E-3</v>
      </c>
      <c r="K28" s="280">
        <v>5.0347222222222225E-3</v>
      </c>
      <c r="L28" s="280">
        <v>3.4722222222222222E-5</v>
      </c>
      <c r="M28" s="279">
        <v>6.1342592592592594E-3</v>
      </c>
      <c r="N28" s="281">
        <v>5.5324074074074069E-3</v>
      </c>
    </row>
    <row r="29" spans="1:14" ht="17" thickBot="1">
      <c r="A29" s="307">
        <v>2</v>
      </c>
      <c r="B29" s="308" t="s">
        <v>371</v>
      </c>
      <c r="C29" s="309"/>
      <c r="D29" s="310" t="s">
        <v>369</v>
      </c>
      <c r="E29" s="310">
        <v>698</v>
      </c>
      <c r="F29" s="311" t="s">
        <v>370</v>
      </c>
      <c r="G29" s="312">
        <v>1.1666666666666667E-2</v>
      </c>
      <c r="H29" s="272"/>
      <c r="I29" s="282">
        <v>4.4560185185185189E-3</v>
      </c>
      <c r="J29" s="284">
        <v>4.0856481481481481E-3</v>
      </c>
      <c r="K29" s="284">
        <v>3.5069444444444445E-3</v>
      </c>
      <c r="L29" s="284">
        <v>5.5787037037037038E-3</v>
      </c>
      <c r="M29" s="283">
        <v>5.7407407407407416E-3</v>
      </c>
      <c r="N29" s="292">
        <v>5.9259259259259256E-3</v>
      </c>
    </row>
    <row r="30" spans="1:14" ht="17" thickBot="1">
      <c r="A30" s="313">
        <v>3</v>
      </c>
      <c r="B30" s="314" t="s">
        <v>375</v>
      </c>
      <c r="C30" s="315"/>
      <c r="D30" s="316" t="s">
        <v>369</v>
      </c>
      <c r="E30" s="317">
        <v>698</v>
      </c>
      <c r="F30" s="318" t="s">
        <v>370</v>
      </c>
      <c r="G30" s="312">
        <v>7.5925925925925926E-3</v>
      </c>
      <c r="H30" s="272"/>
      <c r="I30" s="319">
        <v>4.1319444444444442E-3</v>
      </c>
      <c r="J30" s="295">
        <v>8.449074074074075E-4</v>
      </c>
      <c r="K30" s="295">
        <v>1.0416666666666667E-3</v>
      </c>
      <c r="L30" s="294">
        <v>3.4606481481481485E-3</v>
      </c>
      <c r="M30" s="295">
        <v>9.2592592592592588E-5</v>
      </c>
      <c r="N30" s="320">
        <v>0</v>
      </c>
    </row>
    <row r="33" spans="1:14" ht="19" thickBot="1">
      <c r="A33" s="151" t="s">
        <v>381</v>
      </c>
    </row>
    <row r="34" spans="1:14" ht="17" thickBot="1">
      <c r="A34" s="265" t="s">
        <v>1</v>
      </c>
      <c r="B34" s="266" t="s">
        <v>81</v>
      </c>
      <c r="C34" s="267" t="s">
        <v>82</v>
      </c>
      <c r="D34" s="268" t="s">
        <v>83</v>
      </c>
      <c r="E34" s="268" t="s">
        <v>5</v>
      </c>
      <c r="F34" s="269" t="s">
        <v>6</v>
      </c>
      <c r="G34" s="270" t="s">
        <v>84</v>
      </c>
      <c r="I34" s="203" t="s">
        <v>85</v>
      </c>
      <c r="J34" s="152" t="s">
        <v>86</v>
      </c>
      <c r="K34" s="152" t="s">
        <v>87</v>
      </c>
      <c r="L34" s="153" t="s">
        <v>360</v>
      </c>
      <c r="M34" s="271" t="s">
        <v>361</v>
      </c>
      <c r="N34" s="271" t="s">
        <v>362</v>
      </c>
    </row>
    <row r="35" spans="1:14">
      <c r="A35" s="321">
        <v>1</v>
      </c>
      <c r="B35" s="322" t="s">
        <v>366</v>
      </c>
      <c r="C35" s="323"/>
      <c r="D35" s="324" t="s">
        <v>328</v>
      </c>
      <c r="E35" s="325">
        <v>612</v>
      </c>
      <c r="F35" s="326" t="s">
        <v>367</v>
      </c>
      <c r="G35" s="327">
        <v>1.8240740740740738E-2</v>
      </c>
      <c r="H35" s="206"/>
      <c r="I35" s="278">
        <v>9.1782407407407403E-3</v>
      </c>
      <c r="J35" s="280">
        <v>1.8518518518518517E-3</v>
      </c>
      <c r="K35" s="280">
        <v>8.5069444444444437E-3</v>
      </c>
      <c r="L35" s="279">
        <v>9.0624999999999994E-3</v>
      </c>
      <c r="M35" s="280">
        <v>7.9398148148148145E-3</v>
      </c>
      <c r="N35" s="281">
        <v>8.9583333333333338E-3</v>
      </c>
    </row>
    <row r="36" spans="1:14">
      <c r="A36" s="328">
        <v>2</v>
      </c>
      <c r="B36" s="329" t="s">
        <v>374</v>
      </c>
      <c r="C36" s="330"/>
      <c r="D36" s="331" t="s">
        <v>369</v>
      </c>
      <c r="E36" s="332">
        <v>698</v>
      </c>
      <c r="F36" s="333" t="s">
        <v>370</v>
      </c>
      <c r="G36" s="334">
        <v>1.6469907407407405E-2</v>
      </c>
      <c r="H36" s="206"/>
      <c r="I36" s="282">
        <v>8.0671296296296307E-3</v>
      </c>
      <c r="J36" s="283">
        <v>8.1249999999999985E-3</v>
      </c>
      <c r="K36" s="284">
        <v>1.5624999999999999E-3</v>
      </c>
      <c r="L36" s="284">
        <v>3.2986111111111111E-3</v>
      </c>
      <c r="M36" s="284">
        <v>3.2407407407407406E-4</v>
      </c>
      <c r="N36" s="292">
        <v>8.3449074074074085E-3</v>
      </c>
    </row>
    <row r="37" spans="1:14">
      <c r="A37" s="328">
        <v>3</v>
      </c>
      <c r="B37" s="329" t="s">
        <v>371</v>
      </c>
      <c r="C37" s="330"/>
      <c r="D37" s="331" t="s">
        <v>369</v>
      </c>
      <c r="E37" s="332">
        <v>698</v>
      </c>
      <c r="F37" s="333" t="s">
        <v>370</v>
      </c>
      <c r="G37" s="334">
        <v>1.2476851851851854E-2</v>
      </c>
      <c r="H37" s="206"/>
      <c r="I37" s="282">
        <v>1.3078703703703705E-3</v>
      </c>
      <c r="J37" s="284">
        <v>5.9143518518518521E-3</v>
      </c>
      <c r="K37" s="284">
        <v>5.6712962962962958E-3</v>
      </c>
      <c r="L37" s="283">
        <v>6.1921296296296299E-3</v>
      </c>
      <c r="M37" s="284">
        <v>4.3749999999999995E-3</v>
      </c>
      <c r="N37" s="292">
        <v>6.2847222222222228E-3</v>
      </c>
    </row>
    <row r="38" spans="1:14">
      <c r="A38" s="328">
        <v>4</v>
      </c>
      <c r="B38" s="335" t="s">
        <v>382</v>
      </c>
      <c r="C38" s="330"/>
      <c r="D38" s="336" t="s">
        <v>328</v>
      </c>
      <c r="E38" s="332">
        <v>612</v>
      </c>
      <c r="F38" s="337" t="s">
        <v>367</v>
      </c>
      <c r="G38" s="334">
        <v>1.0601851851851852E-2</v>
      </c>
      <c r="H38" s="206"/>
      <c r="I38" s="282">
        <v>1.1689814814814816E-3</v>
      </c>
      <c r="J38" s="284">
        <v>4.386574074074074E-3</v>
      </c>
      <c r="K38" s="284">
        <v>2.1990740740740742E-3</v>
      </c>
      <c r="L38" s="284">
        <v>2.0138888888888888E-3</v>
      </c>
      <c r="M38" s="283">
        <v>5.1967592592592595E-3</v>
      </c>
      <c r="N38" s="292">
        <v>5.4050925925925924E-3</v>
      </c>
    </row>
    <row r="39" spans="1:14">
      <c r="A39" s="328">
        <v>5</v>
      </c>
      <c r="B39" s="329" t="s">
        <v>375</v>
      </c>
      <c r="C39" s="338"/>
      <c r="D39" s="331" t="s">
        <v>369</v>
      </c>
      <c r="E39" s="332">
        <v>698</v>
      </c>
      <c r="F39" s="333" t="s">
        <v>370</v>
      </c>
      <c r="G39" s="334">
        <v>1.0335648148148149E-2</v>
      </c>
      <c r="H39" s="206"/>
      <c r="I39" s="339">
        <v>4.9189814814814816E-3</v>
      </c>
      <c r="J39" s="284">
        <v>1.7361111111111112E-4</v>
      </c>
      <c r="K39" s="284">
        <v>3.0671296296296297E-3</v>
      </c>
      <c r="L39" s="283">
        <v>5.4166666666666669E-3</v>
      </c>
      <c r="M39" s="284">
        <v>1.1226851851851851E-3</v>
      </c>
      <c r="N39" s="285">
        <v>4.386574074074074E-3</v>
      </c>
    </row>
    <row r="40" spans="1:14" ht="17" thickBot="1">
      <c r="A40" s="340">
        <v>6</v>
      </c>
      <c r="B40" s="341" t="s">
        <v>379</v>
      </c>
      <c r="C40" s="342"/>
      <c r="D40" s="343" t="s">
        <v>350</v>
      </c>
      <c r="E40" s="343">
        <v>243</v>
      </c>
      <c r="F40" s="344" t="s">
        <v>377</v>
      </c>
      <c r="G40" s="345">
        <v>2.3263888888888891E-3</v>
      </c>
      <c r="H40" s="206"/>
      <c r="I40" s="293">
        <v>5.2083333333333333E-4</v>
      </c>
      <c r="J40" s="294">
        <v>8.3333333333333339E-4</v>
      </c>
      <c r="K40" s="295">
        <v>3.0092592592592595E-4</v>
      </c>
      <c r="L40" s="294">
        <v>1.4930555555555556E-3</v>
      </c>
      <c r="M40" s="295">
        <v>0</v>
      </c>
      <c r="N40" s="320">
        <v>0</v>
      </c>
    </row>
    <row r="42" spans="1:14" ht="24.75" customHeight="1" thickBot="1">
      <c r="A42" s="151" t="s">
        <v>383</v>
      </c>
    </row>
    <row r="43" spans="1:14" ht="24.75" customHeight="1" thickBot="1">
      <c r="A43" s="265" t="s">
        <v>1</v>
      </c>
      <c r="B43" s="266" t="s">
        <v>81</v>
      </c>
      <c r="C43" s="267" t="s">
        <v>82</v>
      </c>
      <c r="D43" s="268" t="s">
        <v>83</v>
      </c>
      <c r="E43" s="268" t="s">
        <v>5</v>
      </c>
      <c r="F43" s="269" t="s">
        <v>6</v>
      </c>
      <c r="G43" s="270" t="s">
        <v>84</v>
      </c>
      <c r="I43" s="203" t="s">
        <v>85</v>
      </c>
      <c r="J43" s="152" t="s">
        <v>86</v>
      </c>
      <c r="K43" s="152" t="s">
        <v>87</v>
      </c>
      <c r="L43" s="153" t="s">
        <v>360</v>
      </c>
      <c r="M43" s="271" t="s">
        <v>361</v>
      </c>
      <c r="N43" s="271" t="s">
        <v>362</v>
      </c>
    </row>
    <row r="44" spans="1:14" ht="15" customHeight="1">
      <c r="A44" s="301">
        <v>1</v>
      </c>
      <c r="B44" s="302" t="s">
        <v>372</v>
      </c>
      <c r="C44" s="346" t="s">
        <v>23</v>
      </c>
      <c r="D44" s="325" t="s">
        <v>328</v>
      </c>
      <c r="E44" s="347">
        <v>612</v>
      </c>
      <c r="F44" s="348" t="s">
        <v>367</v>
      </c>
      <c r="G44" s="349">
        <v>1.0347222222222221E-2</v>
      </c>
      <c r="H44" s="206"/>
      <c r="I44" s="350">
        <v>5.0694444444444441E-3</v>
      </c>
      <c r="J44" s="351">
        <v>5.2777777777777771E-3</v>
      </c>
      <c r="K44" s="352">
        <v>1.5393518518518519E-3</v>
      </c>
      <c r="L44" s="352">
        <v>0</v>
      </c>
      <c r="M44" s="352">
        <v>5.0231481481481481E-3</v>
      </c>
      <c r="N44" s="353">
        <v>9.0277777777777784E-4</v>
      </c>
    </row>
    <row r="45" spans="1:14" ht="15" customHeight="1">
      <c r="A45" s="307">
        <v>1</v>
      </c>
      <c r="B45" s="308" t="s">
        <v>378</v>
      </c>
      <c r="C45" s="354" t="s">
        <v>29</v>
      </c>
      <c r="D45" s="332" t="s">
        <v>369</v>
      </c>
      <c r="E45" s="332">
        <v>698</v>
      </c>
      <c r="F45" s="355" t="s">
        <v>370</v>
      </c>
      <c r="G45" s="356">
        <v>9.3402777777777772E-3</v>
      </c>
      <c r="H45" s="206"/>
      <c r="I45" s="357">
        <v>2.1990740740740742E-3</v>
      </c>
      <c r="J45" s="358">
        <v>4.6527777777777774E-3</v>
      </c>
      <c r="K45" s="359">
        <v>7.8703703703703705E-4</v>
      </c>
      <c r="L45" s="359">
        <v>3.9236111111111112E-3</v>
      </c>
      <c r="M45" s="359">
        <v>4.0624999999999993E-3</v>
      </c>
      <c r="N45" s="360">
        <v>4.6874999999999998E-3</v>
      </c>
    </row>
    <row r="46" spans="1:14" ht="15" customHeight="1">
      <c r="A46" s="307">
        <v>2</v>
      </c>
      <c r="B46" s="308" t="s">
        <v>384</v>
      </c>
      <c r="C46" s="354" t="s">
        <v>29</v>
      </c>
      <c r="D46" s="332" t="s">
        <v>328</v>
      </c>
      <c r="E46" s="332">
        <v>612</v>
      </c>
      <c r="F46" s="361" t="s">
        <v>367</v>
      </c>
      <c r="G46" s="356">
        <v>6.6435185185185191E-3</v>
      </c>
      <c r="H46" s="206"/>
      <c r="I46" s="357">
        <v>6.3657407407407402E-4</v>
      </c>
      <c r="J46" s="359">
        <v>2.2569444444444447E-3</v>
      </c>
      <c r="K46" s="358">
        <v>3.2060185185185191E-3</v>
      </c>
      <c r="L46" s="359">
        <v>1.2847222222222223E-3</v>
      </c>
      <c r="M46" s="359">
        <v>3.0671296296296297E-3</v>
      </c>
      <c r="N46" s="360">
        <v>3.4375E-3</v>
      </c>
    </row>
    <row r="47" spans="1:14" ht="15" customHeight="1">
      <c r="A47" s="307">
        <v>3</v>
      </c>
      <c r="B47" s="308" t="s">
        <v>376</v>
      </c>
      <c r="C47" s="354" t="s">
        <v>29</v>
      </c>
      <c r="D47" s="332" t="s">
        <v>350</v>
      </c>
      <c r="E47" s="331">
        <v>243</v>
      </c>
      <c r="F47" s="361" t="s">
        <v>385</v>
      </c>
      <c r="G47" s="356">
        <v>4.5023148148148149E-3</v>
      </c>
      <c r="H47" s="206"/>
      <c r="I47" s="357">
        <v>2.3148148148148147E-5</v>
      </c>
      <c r="J47" s="359">
        <v>4.0509259259259258E-4</v>
      </c>
      <c r="K47" s="358">
        <v>2.3958333333333336E-3</v>
      </c>
      <c r="L47" s="358">
        <v>2.1064814814814813E-3</v>
      </c>
      <c r="M47" s="359">
        <v>0</v>
      </c>
      <c r="N47" s="362">
        <v>0</v>
      </c>
    </row>
    <row r="48" spans="1:14" ht="15" customHeight="1">
      <c r="A48" s="307">
        <v>4</v>
      </c>
      <c r="B48" s="308" t="s">
        <v>386</v>
      </c>
      <c r="C48" s="363" t="s">
        <v>29</v>
      </c>
      <c r="D48" s="332" t="s">
        <v>328</v>
      </c>
      <c r="E48" s="331">
        <v>612</v>
      </c>
      <c r="F48" s="361" t="s">
        <v>367</v>
      </c>
      <c r="G48" s="356">
        <v>2.7662037037037039E-3</v>
      </c>
      <c r="H48" s="206"/>
      <c r="I48" s="357">
        <v>0</v>
      </c>
      <c r="J48" s="359">
        <v>0</v>
      </c>
      <c r="K48" s="359">
        <v>0</v>
      </c>
      <c r="L48" s="359">
        <v>0</v>
      </c>
      <c r="M48" s="358">
        <v>1.9675925925925926E-4</v>
      </c>
      <c r="N48" s="360">
        <v>2.5694444444444445E-3</v>
      </c>
    </row>
    <row r="49" spans="1:14" ht="15" customHeight="1" thickBot="1">
      <c r="A49" s="313">
        <v>5</v>
      </c>
      <c r="B49" s="364" t="s">
        <v>387</v>
      </c>
      <c r="C49" s="365" t="s">
        <v>29</v>
      </c>
      <c r="D49" s="366" t="s">
        <v>328</v>
      </c>
      <c r="E49" s="366">
        <v>797</v>
      </c>
      <c r="F49" s="367" t="s">
        <v>388</v>
      </c>
      <c r="G49" s="368">
        <v>2.0254629629629633E-3</v>
      </c>
      <c r="H49" s="206"/>
      <c r="I49" s="369">
        <v>9.6064814814814808E-4</v>
      </c>
      <c r="J49" s="370">
        <v>9.6064814814814808E-4</v>
      </c>
      <c r="K49" s="371">
        <v>9.8379629629629642E-4</v>
      </c>
      <c r="L49" s="370">
        <v>9.4907407407407408E-4</v>
      </c>
      <c r="M49" s="370">
        <v>9.7222222222222209E-4</v>
      </c>
      <c r="N49" s="372">
        <v>1.0416666666666667E-3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288E-19F6-FA47-AEE4-615AB2C2C073}">
  <dimension ref="A1:AF56"/>
  <sheetViews>
    <sheetView topLeftCell="A12" workbookViewId="0">
      <selection activeCell="V11" sqref="V11"/>
    </sheetView>
  </sheetViews>
  <sheetFormatPr baseColWidth="10" defaultColWidth="8.625" defaultRowHeight="16"/>
  <cols>
    <col min="1" max="1" width="2.375" style="373" bestFit="1" customWidth="1"/>
    <col min="2" max="2" width="51.125" style="477" hidden="1" customWidth="1"/>
    <col min="3" max="3" width="3" style="374" customWidth="1"/>
    <col min="4" max="4" width="17.25" style="374" bestFit="1" customWidth="1"/>
    <col min="5" max="5" width="4.375" style="478" bestFit="1" customWidth="1"/>
    <col min="6" max="6" width="5.625" style="479" bestFit="1" customWidth="1"/>
    <col min="7" max="7" width="6.25" style="374" bestFit="1" customWidth="1"/>
    <col min="8" max="8" width="4.5" style="478" customWidth="1"/>
    <col min="9" max="9" width="31.75" style="373" bestFit="1" customWidth="1"/>
    <col min="10" max="10" width="1.25" style="451" customWidth="1"/>
    <col min="11" max="11" width="5" style="373" customWidth="1"/>
    <col min="12" max="12" width="6.25" style="373" bestFit="1" customWidth="1"/>
    <col min="13" max="13" width="5.125" style="373" customWidth="1"/>
    <col min="14" max="14" width="4.875" style="451" customWidth="1"/>
    <col min="15" max="15" width="5.25" style="373" customWidth="1"/>
    <col min="16" max="17" width="5.625" style="373" customWidth="1"/>
    <col min="18" max="18" width="1" style="373" customWidth="1"/>
    <col min="19" max="23" width="5.375" style="373" customWidth="1"/>
    <col min="24" max="24" width="5.625" style="373" customWidth="1"/>
    <col min="25" max="25" width="5.5" style="373" customWidth="1"/>
    <col min="26" max="26" width="5.875" style="373" customWidth="1"/>
    <col min="27" max="27" width="5.25" style="373" customWidth="1"/>
    <col min="28" max="30" width="5.375" style="373" customWidth="1"/>
    <col min="31" max="31" width="6.25" style="373" bestFit="1" customWidth="1"/>
    <col min="32" max="32" width="7.125" style="373" bestFit="1" customWidth="1"/>
    <col min="33" max="256" width="8.625" style="373"/>
    <col min="257" max="257" width="2.375" style="373" bestFit="1" customWidth="1"/>
    <col min="258" max="258" width="0" style="373" hidden="1" customWidth="1"/>
    <col min="259" max="259" width="3" style="373" customWidth="1"/>
    <col min="260" max="260" width="17.25" style="373" bestFit="1" customWidth="1"/>
    <col min="261" max="261" width="4.375" style="373" bestFit="1" customWidth="1"/>
    <col min="262" max="262" width="5.625" style="373" bestFit="1" customWidth="1"/>
    <col min="263" max="263" width="6.25" style="373" bestFit="1" customWidth="1"/>
    <col min="264" max="264" width="4.5" style="373" customWidth="1"/>
    <col min="265" max="265" width="31.75" style="373" bestFit="1" customWidth="1"/>
    <col min="266" max="266" width="1.25" style="373" customWidth="1"/>
    <col min="267" max="267" width="5" style="373" customWidth="1"/>
    <col min="268" max="268" width="6.25" style="373" bestFit="1" customWidth="1"/>
    <col min="269" max="269" width="5.125" style="373" customWidth="1"/>
    <col min="270" max="270" width="4.875" style="373" customWidth="1"/>
    <col min="271" max="271" width="5.25" style="373" customWidth="1"/>
    <col min="272" max="273" width="5.625" style="373" customWidth="1"/>
    <col min="274" max="274" width="1" style="373" customWidth="1"/>
    <col min="275" max="279" width="5.375" style="373" customWidth="1"/>
    <col min="280" max="280" width="5.625" style="373" customWidth="1"/>
    <col min="281" max="281" width="5.5" style="373" customWidth="1"/>
    <col min="282" max="282" width="5.875" style="373" customWidth="1"/>
    <col min="283" max="283" width="5.25" style="373" customWidth="1"/>
    <col min="284" max="286" width="5.375" style="373" customWidth="1"/>
    <col min="287" max="287" width="6.25" style="373" bestFit="1" customWidth="1"/>
    <col min="288" max="288" width="7.125" style="373" bestFit="1" customWidth="1"/>
    <col min="289" max="512" width="8.625" style="373"/>
    <col min="513" max="513" width="2.375" style="373" bestFit="1" customWidth="1"/>
    <col min="514" max="514" width="0" style="373" hidden="1" customWidth="1"/>
    <col min="515" max="515" width="3" style="373" customWidth="1"/>
    <col min="516" max="516" width="17.25" style="373" bestFit="1" customWidth="1"/>
    <col min="517" max="517" width="4.375" style="373" bestFit="1" customWidth="1"/>
    <col min="518" max="518" width="5.625" style="373" bestFit="1" customWidth="1"/>
    <col min="519" max="519" width="6.25" style="373" bestFit="1" customWidth="1"/>
    <col min="520" max="520" width="4.5" style="373" customWidth="1"/>
    <col min="521" max="521" width="31.75" style="373" bestFit="1" customWidth="1"/>
    <col min="522" max="522" width="1.25" style="373" customWidth="1"/>
    <col min="523" max="523" width="5" style="373" customWidth="1"/>
    <col min="524" max="524" width="6.25" style="373" bestFit="1" customWidth="1"/>
    <col min="525" max="525" width="5.125" style="373" customWidth="1"/>
    <col min="526" max="526" width="4.875" style="373" customWidth="1"/>
    <col min="527" max="527" width="5.25" style="373" customWidth="1"/>
    <col min="528" max="529" width="5.625" style="373" customWidth="1"/>
    <col min="530" max="530" width="1" style="373" customWidth="1"/>
    <col min="531" max="535" width="5.375" style="373" customWidth="1"/>
    <col min="536" max="536" width="5.625" style="373" customWidth="1"/>
    <col min="537" max="537" width="5.5" style="373" customWidth="1"/>
    <col min="538" max="538" width="5.875" style="373" customWidth="1"/>
    <col min="539" max="539" width="5.25" style="373" customWidth="1"/>
    <col min="540" max="542" width="5.375" style="373" customWidth="1"/>
    <col min="543" max="543" width="6.25" style="373" bestFit="1" customWidth="1"/>
    <col min="544" max="544" width="7.125" style="373" bestFit="1" customWidth="1"/>
    <col min="545" max="768" width="8.625" style="373"/>
    <col min="769" max="769" width="2.375" style="373" bestFit="1" customWidth="1"/>
    <col min="770" max="770" width="0" style="373" hidden="1" customWidth="1"/>
    <col min="771" max="771" width="3" style="373" customWidth="1"/>
    <col min="772" max="772" width="17.25" style="373" bestFit="1" customWidth="1"/>
    <col min="773" max="773" width="4.375" style="373" bestFit="1" customWidth="1"/>
    <col min="774" max="774" width="5.625" style="373" bestFit="1" customWidth="1"/>
    <col min="775" max="775" width="6.25" style="373" bestFit="1" customWidth="1"/>
    <col min="776" max="776" width="4.5" style="373" customWidth="1"/>
    <col min="777" max="777" width="31.75" style="373" bestFit="1" customWidth="1"/>
    <col min="778" max="778" width="1.25" style="373" customWidth="1"/>
    <col min="779" max="779" width="5" style="373" customWidth="1"/>
    <col min="780" max="780" width="6.25" style="373" bestFit="1" customWidth="1"/>
    <col min="781" max="781" width="5.125" style="373" customWidth="1"/>
    <col min="782" max="782" width="4.875" style="373" customWidth="1"/>
    <col min="783" max="783" width="5.25" style="373" customWidth="1"/>
    <col min="784" max="785" width="5.625" style="373" customWidth="1"/>
    <col min="786" max="786" width="1" style="373" customWidth="1"/>
    <col min="787" max="791" width="5.375" style="373" customWidth="1"/>
    <col min="792" max="792" width="5.625" style="373" customWidth="1"/>
    <col min="793" max="793" width="5.5" style="373" customWidth="1"/>
    <col min="794" max="794" width="5.875" style="373" customWidth="1"/>
    <col min="795" max="795" width="5.25" style="373" customWidth="1"/>
    <col min="796" max="798" width="5.375" style="373" customWidth="1"/>
    <col min="799" max="799" width="6.25" style="373" bestFit="1" customWidth="1"/>
    <col min="800" max="800" width="7.125" style="373" bestFit="1" customWidth="1"/>
    <col min="801" max="1024" width="8.625" style="373"/>
    <col min="1025" max="1025" width="2.375" style="373" bestFit="1" customWidth="1"/>
    <col min="1026" max="1026" width="0" style="373" hidden="1" customWidth="1"/>
    <col min="1027" max="1027" width="3" style="373" customWidth="1"/>
    <col min="1028" max="1028" width="17.25" style="373" bestFit="1" customWidth="1"/>
    <col min="1029" max="1029" width="4.375" style="373" bestFit="1" customWidth="1"/>
    <col min="1030" max="1030" width="5.625" style="373" bestFit="1" customWidth="1"/>
    <col min="1031" max="1031" width="6.25" style="373" bestFit="1" customWidth="1"/>
    <col min="1032" max="1032" width="4.5" style="373" customWidth="1"/>
    <col min="1033" max="1033" width="31.75" style="373" bestFit="1" customWidth="1"/>
    <col min="1034" max="1034" width="1.25" style="373" customWidth="1"/>
    <col min="1035" max="1035" width="5" style="373" customWidth="1"/>
    <col min="1036" max="1036" width="6.25" style="373" bestFit="1" customWidth="1"/>
    <col min="1037" max="1037" width="5.125" style="373" customWidth="1"/>
    <col min="1038" max="1038" width="4.875" style="373" customWidth="1"/>
    <col min="1039" max="1039" width="5.25" style="373" customWidth="1"/>
    <col min="1040" max="1041" width="5.625" style="373" customWidth="1"/>
    <col min="1042" max="1042" width="1" style="373" customWidth="1"/>
    <col min="1043" max="1047" width="5.375" style="373" customWidth="1"/>
    <col min="1048" max="1048" width="5.625" style="373" customWidth="1"/>
    <col min="1049" max="1049" width="5.5" style="373" customWidth="1"/>
    <col min="1050" max="1050" width="5.875" style="373" customWidth="1"/>
    <col min="1051" max="1051" width="5.25" style="373" customWidth="1"/>
    <col min="1052" max="1054" width="5.375" style="373" customWidth="1"/>
    <col min="1055" max="1055" width="6.25" style="373" bestFit="1" customWidth="1"/>
    <col min="1056" max="1056" width="7.125" style="373" bestFit="1" customWidth="1"/>
    <col min="1057" max="1280" width="8.625" style="373"/>
    <col min="1281" max="1281" width="2.375" style="373" bestFit="1" customWidth="1"/>
    <col min="1282" max="1282" width="0" style="373" hidden="1" customWidth="1"/>
    <col min="1283" max="1283" width="3" style="373" customWidth="1"/>
    <col min="1284" max="1284" width="17.25" style="373" bestFit="1" customWidth="1"/>
    <col min="1285" max="1285" width="4.375" style="373" bestFit="1" customWidth="1"/>
    <col min="1286" max="1286" width="5.625" style="373" bestFit="1" customWidth="1"/>
    <col min="1287" max="1287" width="6.25" style="373" bestFit="1" customWidth="1"/>
    <col min="1288" max="1288" width="4.5" style="373" customWidth="1"/>
    <col min="1289" max="1289" width="31.75" style="373" bestFit="1" customWidth="1"/>
    <col min="1290" max="1290" width="1.25" style="373" customWidth="1"/>
    <col min="1291" max="1291" width="5" style="373" customWidth="1"/>
    <col min="1292" max="1292" width="6.25" style="373" bestFit="1" customWidth="1"/>
    <col min="1293" max="1293" width="5.125" style="373" customWidth="1"/>
    <col min="1294" max="1294" width="4.875" style="373" customWidth="1"/>
    <col min="1295" max="1295" width="5.25" style="373" customWidth="1"/>
    <col min="1296" max="1297" width="5.625" style="373" customWidth="1"/>
    <col min="1298" max="1298" width="1" style="373" customWidth="1"/>
    <col min="1299" max="1303" width="5.375" style="373" customWidth="1"/>
    <col min="1304" max="1304" width="5.625" style="373" customWidth="1"/>
    <col min="1305" max="1305" width="5.5" style="373" customWidth="1"/>
    <col min="1306" max="1306" width="5.875" style="373" customWidth="1"/>
    <col min="1307" max="1307" width="5.25" style="373" customWidth="1"/>
    <col min="1308" max="1310" width="5.375" style="373" customWidth="1"/>
    <col min="1311" max="1311" width="6.25" style="373" bestFit="1" customWidth="1"/>
    <col min="1312" max="1312" width="7.125" style="373" bestFit="1" customWidth="1"/>
    <col min="1313" max="1536" width="8.625" style="373"/>
    <col min="1537" max="1537" width="2.375" style="373" bestFit="1" customWidth="1"/>
    <col min="1538" max="1538" width="0" style="373" hidden="1" customWidth="1"/>
    <col min="1539" max="1539" width="3" style="373" customWidth="1"/>
    <col min="1540" max="1540" width="17.25" style="373" bestFit="1" customWidth="1"/>
    <col min="1541" max="1541" width="4.375" style="373" bestFit="1" customWidth="1"/>
    <col min="1542" max="1542" width="5.625" style="373" bestFit="1" customWidth="1"/>
    <col min="1543" max="1543" width="6.25" style="373" bestFit="1" customWidth="1"/>
    <col min="1544" max="1544" width="4.5" style="373" customWidth="1"/>
    <col min="1545" max="1545" width="31.75" style="373" bestFit="1" customWidth="1"/>
    <col min="1546" max="1546" width="1.25" style="373" customWidth="1"/>
    <col min="1547" max="1547" width="5" style="373" customWidth="1"/>
    <col min="1548" max="1548" width="6.25" style="373" bestFit="1" customWidth="1"/>
    <col min="1549" max="1549" width="5.125" style="373" customWidth="1"/>
    <col min="1550" max="1550" width="4.875" style="373" customWidth="1"/>
    <col min="1551" max="1551" width="5.25" style="373" customWidth="1"/>
    <col min="1552" max="1553" width="5.625" style="373" customWidth="1"/>
    <col min="1554" max="1554" width="1" style="373" customWidth="1"/>
    <col min="1555" max="1559" width="5.375" style="373" customWidth="1"/>
    <col min="1560" max="1560" width="5.625" style="373" customWidth="1"/>
    <col min="1561" max="1561" width="5.5" style="373" customWidth="1"/>
    <col min="1562" max="1562" width="5.875" style="373" customWidth="1"/>
    <col min="1563" max="1563" width="5.25" style="373" customWidth="1"/>
    <col min="1564" max="1566" width="5.375" style="373" customWidth="1"/>
    <col min="1567" max="1567" width="6.25" style="373" bestFit="1" customWidth="1"/>
    <col min="1568" max="1568" width="7.125" style="373" bestFit="1" customWidth="1"/>
    <col min="1569" max="1792" width="8.625" style="373"/>
    <col min="1793" max="1793" width="2.375" style="373" bestFit="1" customWidth="1"/>
    <col min="1794" max="1794" width="0" style="373" hidden="1" customWidth="1"/>
    <col min="1795" max="1795" width="3" style="373" customWidth="1"/>
    <col min="1796" max="1796" width="17.25" style="373" bestFit="1" customWidth="1"/>
    <col min="1797" max="1797" width="4.375" style="373" bestFit="1" customWidth="1"/>
    <col min="1798" max="1798" width="5.625" style="373" bestFit="1" customWidth="1"/>
    <col min="1799" max="1799" width="6.25" style="373" bestFit="1" customWidth="1"/>
    <col min="1800" max="1800" width="4.5" style="373" customWidth="1"/>
    <col min="1801" max="1801" width="31.75" style="373" bestFit="1" customWidth="1"/>
    <col min="1802" max="1802" width="1.25" style="373" customWidth="1"/>
    <col min="1803" max="1803" width="5" style="373" customWidth="1"/>
    <col min="1804" max="1804" width="6.25" style="373" bestFit="1" customWidth="1"/>
    <col min="1805" max="1805" width="5.125" style="373" customWidth="1"/>
    <col min="1806" max="1806" width="4.875" style="373" customWidth="1"/>
    <col min="1807" max="1807" width="5.25" style="373" customWidth="1"/>
    <col min="1808" max="1809" width="5.625" style="373" customWidth="1"/>
    <col min="1810" max="1810" width="1" style="373" customWidth="1"/>
    <col min="1811" max="1815" width="5.375" style="373" customWidth="1"/>
    <col min="1816" max="1816" width="5.625" style="373" customWidth="1"/>
    <col min="1817" max="1817" width="5.5" style="373" customWidth="1"/>
    <col min="1818" max="1818" width="5.875" style="373" customWidth="1"/>
    <col min="1819" max="1819" width="5.25" style="373" customWidth="1"/>
    <col min="1820" max="1822" width="5.375" style="373" customWidth="1"/>
    <col min="1823" max="1823" width="6.25" style="373" bestFit="1" customWidth="1"/>
    <col min="1824" max="1824" width="7.125" style="373" bestFit="1" customWidth="1"/>
    <col min="1825" max="2048" width="8.625" style="373"/>
    <col min="2049" max="2049" width="2.375" style="373" bestFit="1" customWidth="1"/>
    <col min="2050" max="2050" width="0" style="373" hidden="1" customWidth="1"/>
    <col min="2051" max="2051" width="3" style="373" customWidth="1"/>
    <col min="2052" max="2052" width="17.25" style="373" bestFit="1" customWidth="1"/>
    <col min="2053" max="2053" width="4.375" style="373" bestFit="1" customWidth="1"/>
    <col min="2054" max="2054" width="5.625" style="373" bestFit="1" customWidth="1"/>
    <col min="2055" max="2055" width="6.25" style="373" bestFit="1" customWidth="1"/>
    <col min="2056" max="2056" width="4.5" style="373" customWidth="1"/>
    <col min="2057" max="2057" width="31.75" style="373" bestFit="1" customWidth="1"/>
    <col min="2058" max="2058" width="1.25" style="373" customWidth="1"/>
    <col min="2059" max="2059" width="5" style="373" customWidth="1"/>
    <col min="2060" max="2060" width="6.25" style="373" bestFit="1" customWidth="1"/>
    <col min="2061" max="2061" width="5.125" style="373" customWidth="1"/>
    <col min="2062" max="2062" width="4.875" style="373" customWidth="1"/>
    <col min="2063" max="2063" width="5.25" style="373" customWidth="1"/>
    <col min="2064" max="2065" width="5.625" style="373" customWidth="1"/>
    <col min="2066" max="2066" width="1" style="373" customWidth="1"/>
    <col min="2067" max="2071" width="5.375" style="373" customWidth="1"/>
    <col min="2072" max="2072" width="5.625" style="373" customWidth="1"/>
    <col min="2073" max="2073" width="5.5" style="373" customWidth="1"/>
    <col min="2074" max="2074" width="5.875" style="373" customWidth="1"/>
    <col min="2075" max="2075" width="5.25" style="373" customWidth="1"/>
    <col min="2076" max="2078" width="5.375" style="373" customWidth="1"/>
    <col min="2079" max="2079" width="6.25" style="373" bestFit="1" customWidth="1"/>
    <col min="2080" max="2080" width="7.125" style="373" bestFit="1" customWidth="1"/>
    <col min="2081" max="2304" width="8.625" style="373"/>
    <col min="2305" max="2305" width="2.375" style="373" bestFit="1" customWidth="1"/>
    <col min="2306" max="2306" width="0" style="373" hidden="1" customWidth="1"/>
    <col min="2307" max="2307" width="3" style="373" customWidth="1"/>
    <col min="2308" max="2308" width="17.25" style="373" bestFit="1" customWidth="1"/>
    <col min="2309" max="2309" width="4.375" style="373" bestFit="1" customWidth="1"/>
    <col min="2310" max="2310" width="5.625" style="373" bestFit="1" customWidth="1"/>
    <col min="2311" max="2311" width="6.25" style="373" bestFit="1" customWidth="1"/>
    <col min="2312" max="2312" width="4.5" style="373" customWidth="1"/>
    <col min="2313" max="2313" width="31.75" style="373" bestFit="1" customWidth="1"/>
    <col min="2314" max="2314" width="1.25" style="373" customWidth="1"/>
    <col min="2315" max="2315" width="5" style="373" customWidth="1"/>
    <col min="2316" max="2316" width="6.25" style="373" bestFit="1" customWidth="1"/>
    <col min="2317" max="2317" width="5.125" style="373" customWidth="1"/>
    <col min="2318" max="2318" width="4.875" style="373" customWidth="1"/>
    <col min="2319" max="2319" width="5.25" style="373" customWidth="1"/>
    <col min="2320" max="2321" width="5.625" style="373" customWidth="1"/>
    <col min="2322" max="2322" width="1" style="373" customWidth="1"/>
    <col min="2323" max="2327" width="5.375" style="373" customWidth="1"/>
    <col min="2328" max="2328" width="5.625" style="373" customWidth="1"/>
    <col min="2329" max="2329" width="5.5" style="373" customWidth="1"/>
    <col min="2330" max="2330" width="5.875" style="373" customWidth="1"/>
    <col min="2331" max="2331" width="5.25" style="373" customWidth="1"/>
    <col min="2332" max="2334" width="5.375" style="373" customWidth="1"/>
    <col min="2335" max="2335" width="6.25" style="373" bestFit="1" customWidth="1"/>
    <col min="2336" max="2336" width="7.125" style="373" bestFit="1" customWidth="1"/>
    <col min="2337" max="2560" width="8.625" style="373"/>
    <col min="2561" max="2561" width="2.375" style="373" bestFit="1" customWidth="1"/>
    <col min="2562" max="2562" width="0" style="373" hidden="1" customWidth="1"/>
    <col min="2563" max="2563" width="3" style="373" customWidth="1"/>
    <col min="2564" max="2564" width="17.25" style="373" bestFit="1" customWidth="1"/>
    <col min="2565" max="2565" width="4.375" style="373" bestFit="1" customWidth="1"/>
    <col min="2566" max="2566" width="5.625" style="373" bestFit="1" customWidth="1"/>
    <col min="2567" max="2567" width="6.25" style="373" bestFit="1" customWidth="1"/>
    <col min="2568" max="2568" width="4.5" style="373" customWidth="1"/>
    <col min="2569" max="2569" width="31.75" style="373" bestFit="1" customWidth="1"/>
    <col min="2570" max="2570" width="1.25" style="373" customWidth="1"/>
    <col min="2571" max="2571" width="5" style="373" customWidth="1"/>
    <col min="2572" max="2572" width="6.25" style="373" bestFit="1" customWidth="1"/>
    <col min="2573" max="2573" width="5.125" style="373" customWidth="1"/>
    <col min="2574" max="2574" width="4.875" style="373" customWidth="1"/>
    <col min="2575" max="2575" width="5.25" style="373" customWidth="1"/>
    <col min="2576" max="2577" width="5.625" style="373" customWidth="1"/>
    <col min="2578" max="2578" width="1" style="373" customWidth="1"/>
    <col min="2579" max="2583" width="5.375" style="373" customWidth="1"/>
    <col min="2584" max="2584" width="5.625" style="373" customWidth="1"/>
    <col min="2585" max="2585" width="5.5" style="373" customWidth="1"/>
    <col min="2586" max="2586" width="5.875" style="373" customWidth="1"/>
    <col min="2587" max="2587" width="5.25" style="373" customWidth="1"/>
    <col min="2588" max="2590" width="5.375" style="373" customWidth="1"/>
    <col min="2591" max="2591" width="6.25" style="373" bestFit="1" customWidth="1"/>
    <col min="2592" max="2592" width="7.125" style="373" bestFit="1" customWidth="1"/>
    <col min="2593" max="2816" width="8.625" style="373"/>
    <col min="2817" max="2817" width="2.375" style="373" bestFit="1" customWidth="1"/>
    <col min="2818" max="2818" width="0" style="373" hidden="1" customWidth="1"/>
    <col min="2819" max="2819" width="3" style="373" customWidth="1"/>
    <col min="2820" max="2820" width="17.25" style="373" bestFit="1" customWidth="1"/>
    <col min="2821" max="2821" width="4.375" style="373" bestFit="1" customWidth="1"/>
    <col min="2822" max="2822" width="5.625" style="373" bestFit="1" customWidth="1"/>
    <col min="2823" max="2823" width="6.25" style="373" bestFit="1" customWidth="1"/>
    <col min="2824" max="2824" width="4.5" style="373" customWidth="1"/>
    <col min="2825" max="2825" width="31.75" style="373" bestFit="1" customWidth="1"/>
    <col min="2826" max="2826" width="1.25" style="373" customWidth="1"/>
    <col min="2827" max="2827" width="5" style="373" customWidth="1"/>
    <col min="2828" max="2828" width="6.25" style="373" bestFit="1" customWidth="1"/>
    <col min="2829" max="2829" width="5.125" style="373" customWidth="1"/>
    <col min="2830" max="2830" width="4.875" style="373" customWidth="1"/>
    <col min="2831" max="2831" width="5.25" style="373" customWidth="1"/>
    <col min="2832" max="2833" width="5.625" style="373" customWidth="1"/>
    <col min="2834" max="2834" width="1" style="373" customWidth="1"/>
    <col min="2835" max="2839" width="5.375" style="373" customWidth="1"/>
    <col min="2840" max="2840" width="5.625" style="373" customWidth="1"/>
    <col min="2841" max="2841" width="5.5" style="373" customWidth="1"/>
    <col min="2842" max="2842" width="5.875" style="373" customWidth="1"/>
    <col min="2843" max="2843" width="5.25" style="373" customWidth="1"/>
    <col min="2844" max="2846" width="5.375" style="373" customWidth="1"/>
    <col min="2847" max="2847" width="6.25" style="373" bestFit="1" customWidth="1"/>
    <col min="2848" max="2848" width="7.125" style="373" bestFit="1" customWidth="1"/>
    <col min="2849" max="3072" width="8.625" style="373"/>
    <col min="3073" max="3073" width="2.375" style="373" bestFit="1" customWidth="1"/>
    <col min="3074" max="3074" width="0" style="373" hidden="1" customWidth="1"/>
    <col min="3075" max="3075" width="3" style="373" customWidth="1"/>
    <col min="3076" max="3076" width="17.25" style="373" bestFit="1" customWidth="1"/>
    <col min="3077" max="3077" width="4.375" style="373" bestFit="1" customWidth="1"/>
    <col min="3078" max="3078" width="5.625" style="373" bestFit="1" customWidth="1"/>
    <col min="3079" max="3079" width="6.25" style="373" bestFit="1" customWidth="1"/>
    <col min="3080" max="3080" width="4.5" style="373" customWidth="1"/>
    <col min="3081" max="3081" width="31.75" style="373" bestFit="1" customWidth="1"/>
    <col min="3082" max="3082" width="1.25" style="373" customWidth="1"/>
    <col min="3083" max="3083" width="5" style="373" customWidth="1"/>
    <col min="3084" max="3084" width="6.25" style="373" bestFit="1" customWidth="1"/>
    <col min="3085" max="3085" width="5.125" style="373" customWidth="1"/>
    <col min="3086" max="3086" width="4.875" style="373" customWidth="1"/>
    <col min="3087" max="3087" width="5.25" style="373" customWidth="1"/>
    <col min="3088" max="3089" width="5.625" style="373" customWidth="1"/>
    <col min="3090" max="3090" width="1" style="373" customWidth="1"/>
    <col min="3091" max="3095" width="5.375" style="373" customWidth="1"/>
    <col min="3096" max="3096" width="5.625" style="373" customWidth="1"/>
    <col min="3097" max="3097" width="5.5" style="373" customWidth="1"/>
    <col min="3098" max="3098" width="5.875" style="373" customWidth="1"/>
    <col min="3099" max="3099" width="5.25" style="373" customWidth="1"/>
    <col min="3100" max="3102" width="5.375" style="373" customWidth="1"/>
    <col min="3103" max="3103" width="6.25" style="373" bestFit="1" customWidth="1"/>
    <col min="3104" max="3104" width="7.125" style="373" bestFit="1" customWidth="1"/>
    <col min="3105" max="3328" width="8.625" style="373"/>
    <col min="3329" max="3329" width="2.375" style="373" bestFit="1" customWidth="1"/>
    <col min="3330" max="3330" width="0" style="373" hidden="1" customWidth="1"/>
    <col min="3331" max="3331" width="3" style="373" customWidth="1"/>
    <col min="3332" max="3332" width="17.25" style="373" bestFit="1" customWidth="1"/>
    <col min="3333" max="3333" width="4.375" style="373" bestFit="1" customWidth="1"/>
    <col min="3334" max="3334" width="5.625" style="373" bestFit="1" customWidth="1"/>
    <col min="3335" max="3335" width="6.25" style="373" bestFit="1" customWidth="1"/>
    <col min="3336" max="3336" width="4.5" style="373" customWidth="1"/>
    <col min="3337" max="3337" width="31.75" style="373" bestFit="1" customWidth="1"/>
    <col min="3338" max="3338" width="1.25" style="373" customWidth="1"/>
    <col min="3339" max="3339" width="5" style="373" customWidth="1"/>
    <col min="3340" max="3340" width="6.25" style="373" bestFit="1" customWidth="1"/>
    <col min="3341" max="3341" width="5.125" style="373" customWidth="1"/>
    <col min="3342" max="3342" width="4.875" style="373" customWidth="1"/>
    <col min="3343" max="3343" width="5.25" style="373" customWidth="1"/>
    <col min="3344" max="3345" width="5.625" style="373" customWidth="1"/>
    <col min="3346" max="3346" width="1" style="373" customWidth="1"/>
    <col min="3347" max="3351" width="5.375" style="373" customWidth="1"/>
    <col min="3352" max="3352" width="5.625" style="373" customWidth="1"/>
    <col min="3353" max="3353" width="5.5" style="373" customWidth="1"/>
    <col min="3354" max="3354" width="5.875" style="373" customWidth="1"/>
    <col min="3355" max="3355" width="5.25" style="373" customWidth="1"/>
    <col min="3356" max="3358" width="5.375" style="373" customWidth="1"/>
    <col min="3359" max="3359" width="6.25" style="373" bestFit="1" customWidth="1"/>
    <col min="3360" max="3360" width="7.125" style="373" bestFit="1" customWidth="1"/>
    <col min="3361" max="3584" width="8.625" style="373"/>
    <col min="3585" max="3585" width="2.375" style="373" bestFit="1" customWidth="1"/>
    <col min="3586" max="3586" width="0" style="373" hidden="1" customWidth="1"/>
    <col min="3587" max="3587" width="3" style="373" customWidth="1"/>
    <col min="3588" max="3588" width="17.25" style="373" bestFit="1" customWidth="1"/>
    <col min="3589" max="3589" width="4.375" style="373" bestFit="1" customWidth="1"/>
    <col min="3590" max="3590" width="5.625" style="373" bestFit="1" customWidth="1"/>
    <col min="3591" max="3591" width="6.25" style="373" bestFit="1" customWidth="1"/>
    <col min="3592" max="3592" width="4.5" style="373" customWidth="1"/>
    <col min="3593" max="3593" width="31.75" style="373" bestFit="1" customWidth="1"/>
    <col min="3594" max="3594" width="1.25" style="373" customWidth="1"/>
    <col min="3595" max="3595" width="5" style="373" customWidth="1"/>
    <col min="3596" max="3596" width="6.25" style="373" bestFit="1" customWidth="1"/>
    <col min="3597" max="3597" width="5.125" style="373" customWidth="1"/>
    <col min="3598" max="3598" width="4.875" style="373" customWidth="1"/>
    <col min="3599" max="3599" width="5.25" style="373" customWidth="1"/>
    <col min="3600" max="3601" width="5.625" style="373" customWidth="1"/>
    <col min="3602" max="3602" width="1" style="373" customWidth="1"/>
    <col min="3603" max="3607" width="5.375" style="373" customWidth="1"/>
    <col min="3608" max="3608" width="5.625" style="373" customWidth="1"/>
    <col min="3609" max="3609" width="5.5" style="373" customWidth="1"/>
    <col min="3610" max="3610" width="5.875" style="373" customWidth="1"/>
    <col min="3611" max="3611" width="5.25" style="373" customWidth="1"/>
    <col min="3612" max="3614" width="5.375" style="373" customWidth="1"/>
    <col min="3615" max="3615" width="6.25" style="373" bestFit="1" customWidth="1"/>
    <col min="3616" max="3616" width="7.125" style="373" bestFit="1" customWidth="1"/>
    <col min="3617" max="3840" width="8.625" style="373"/>
    <col min="3841" max="3841" width="2.375" style="373" bestFit="1" customWidth="1"/>
    <col min="3842" max="3842" width="0" style="373" hidden="1" customWidth="1"/>
    <col min="3843" max="3843" width="3" style="373" customWidth="1"/>
    <col min="3844" max="3844" width="17.25" style="373" bestFit="1" customWidth="1"/>
    <col min="3845" max="3845" width="4.375" style="373" bestFit="1" customWidth="1"/>
    <col min="3846" max="3846" width="5.625" style="373" bestFit="1" customWidth="1"/>
    <col min="3847" max="3847" width="6.25" style="373" bestFit="1" customWidth="1"/>
    <col min="3848" max="3848" width="4.5" style="373" customWidth="1"/>
    <col min="3849" max="3849" width="31.75" style="373" bestFit="1" customWidth="1"/>
    <col min="3850" max="3850" width="1.25" style="373" customWidth="1"/>
    <col min="3851" max="3851" width="5" style="373" customWidth="1"/>
    <col min="3852" max="3852" width="6.25" style="373" bestFit="1" customWidth="1"/>
    <col min="3853" max="3853" width="5.125" style="373" customWidth="1"/>
    <col min="3854" max="3854" width="4.875" style="373" customWidth="1"/>
    <col min="3855" max="3855" width="5.25" style="373" customWidth="1"/>
    <col min="3856" max="3857" width="5.625" style="373" customWidth="1"/>
    <col min="3858" max="3858" width="1" style="373" customWidth="1"/>
    <col min="3859" max="3863" width="5.375" style="373" customWidth="1"/>
    <col min="3864" max="3864" width="5.625" style="373" customWidth="1"/>
    <col min="3865" max="3865" width="5.5" style="373" customWidth="1"/>
    <col min="3866" max="3866" width="5.875" style="373" customWidth="1"/>
    <col min="3867" max="3867" width="5.25" style="373" customWidth="1"/>
    <col min="3868" max="3870" width="5.375" style="373" customWidth="1"/>
    <col min="3871" max="3871" width="6.25" style="373" bestFit="1" customWidth="1"/>
    <col min="3872" max="3872" width="7.125" style="373" bestFit="1" customWidth="1"/>
    <col min="3873" max="4096" width="8.625" style="373"/>
    <col min="4097" max="4097" width="2.375" style="373" bestFit="1" customWidth="1"/>
    <col min="4098" max="4098" width="0" style="373" hidden="1" customWidth="1"/>
    <col min="4099" max="4099" width="3" style="373" customWidth="1"/>
    <col min="4100" max="4100" width="17.25" style="373" bestFit="1" customWidth="1"/>
    <col min="4101" max="4101" width="4.375" style="373" bestFit="1" customWidth="1"/>
    <col min="4102" max="4102" width="5.625" style="373" bestFit="1" customWidth="1"/>
    <col min="4103" max="4103" width="6.25" style="373" bestFit="1" customWidth="1"/>
    <col min="4104" max="4104" width="4.5" style="373" customWidth="1"/>
    <col min="4105" max="4105" width="31.75" style="373" bestFit="1" customWidth="1"/>
    <col min="4106" max="4106" width="1.25" style="373" customWidth="1"/>
    <col min="4107" max="4107" width="5" style="373" customWidth="1"/>
    <col min="4108" max="4108" width="6.25" style="373" bestFit="1" customWidth="1"/>
    <col min="4109" max="4109" width="5.125" style="373" customWidth="1"/>
    <col min="4110" max="4110" width="4.875" style="373" customWidth="1"/>
    <col min="4111" max="4111" width="5.25" style="373" customWidth="1"/>
    <col min="4112" max="4113" width="5.625" style="373" customWidth="1"/>
    <col min="4114" max="4114" width="1" style="373" customWidth="1"/>
    <col min="4115" max="4119" width="5.375" style="373" customWidth="1"/>
    <col min="4120" max="4120" width="5.625" style="373" customWidth="1"/>
    <col min="4121" max="4121" width="5.5" style="373" customWidth="1"/>
    <col min="4122" max="4122" width="5.875" style="373" customWidth="1"/>
    <col min="4123" max="4123" width="5.25" style="373" customWidth="1"/>
    <col min="4124" max="4126" width="5.375" style="373" customWidth="1"/>
    <col min="4127" max="4127" width="6.25" style="373" bestFit="1" customWidth="1"/>
    <col min="4128" max="4128" width="7.125" style="373" bestFit="1" customWidth="1"/>
    <col min="4129" max="4352" width="8.625" style="373"/>
    <col min="4353" max="4353" width="2.375" style="373" bestFit="1" customWidth="1"/>
    <col min="4354" max="4354" width="0" style="373" hidden="1" customWidth="1"/>
    <col min="4355" max="4355" width="3" style="373" customWidth="1"/>
    <col min="4356" max="4356" width="17.25" style="373" bestFit="1" customWidth="1"/>
    <col min="4357" max="4357" width="4.375" style="373" bestFit="1" customWidth="1"/>
    <col min="4358" max="4358" width="5.625" style="373" bestFit="1" customWidth="1"/>
    <col min="4359" max="4359" width="6.25" style="373" bestFit="1" customWidth="1"/>
    <col min="4360" max="4360" width="4.5" style="373" customWidth="1"/>
    <col min="4361" max="4361" width="31.75" style="373" bestFit="1" customWidth="1"/>
    <col min="4362" max="4362" width="1.25" style="373" customWidth="1"/>
    <col min="4363" max="4363" width="5" style="373" customWidth="1"/>
    <col min="4364" max="4364" width="6.25" style="373" bestFit="1" customWidth="1"/>
    <col min="4365" max="4365" width="5.125" style="373" customWidth="1"/>
    <col min="4366" max="4366" width="4.875" style="373" customWidth="1"/>
    <col min="4367" max="4367" width="5.25" style="373" customWidth="1"/>
    <col min="4368" max="4369" width="5.625" style="373" customWidth="1"/>
    <col min="4370" max="4370" width="1" style="373" customWidth="1"/>
    <col min="4371" max="4375" width="5.375" style="373" customWidth="1"/>
    <col min="4376" max="4376" width="5.625" style="373" customWidth="1"/>
    <col min="4377" max="4377" width="5.5" style="373" customWidth="1"/>
    <col min="4378" max="4378" width="5.875" style="373" customWidth="1"/>
    <col min="4379" max="4379" width="5.25" style="373" customWidth="1"/>
    <col min="4380" max="4382" width="5.375" style="373" customWidth="1"/>
    <col min="4383" max="4383" width="6.25" style="373" bestFit="1" customWidth="1"/>
    <col min="4384" max="4384" width="7.125" style="373" bestFit="1" customWidth="1"/>
    <col min="4385" max="4608" width="8.625" style="373"/>
    <col min="4609" max="4609" width="2.375" style="373" bestFit="1" customWidth="1"/>
    <col min="4610" max="4610" width="0" style="373" hidden="1" customWidth="1"/>
    <col min="4611" max="4611" width="3" style="373" customWidth="1"/>
    <col min="4612" max="4612" width="17.25" style="373" bestFit="1" customWidth="1"/>
    <col min="4613" max="4613" width="4.375" style="373" bestFit="1" customWidth="1"/>
    <col min="4614" max="4614" width="5.625" style="373" bestFit="1" customWidth="1"/>
    <col min="4615" max="4615" width="6.25" style="373" bestFit="1" customWidth="1"/>
    <col min="4616" max="4616" width="4.5" style="373" customWidth="1"/>
    <col min="4617" max="4617" width="31.75" style="373" bestFit="1" customWidth="1"/>
    <col min="4618" max="4618" width="1.25" style="373" customWidth="1"/>
    <col min="4619" max="4619" width="5" style="373" customWidth="1"/>
    <col min="4620" max="4620" width="6.25" style="373" bestFit="1" customWidth="1"/>
    <col min="4621" max="4621" width="5.125" style="373" customWidth="1"/>
    <col min="4622" max="4622" width="4.875" style="373" customWidth="1"/>
    <col min="4623" max="4623" width="5.25" style="373" customWidth="1"/>
    <col min="4624" max="4625" width="5.625" style="373" customWidth="1"/>
    <col min="4626" max="4626" width="1" style="373" customWidth="1"/>
    <col min="4627" max="4631" width="5.375" style="373" customWidth="1"/>
    <col min="4632" max="4632" width="5.625" style="373" customWidth="1"/>
    <col min="4633" max="4633" width="5.5" style="373" customWidth="1"/>
    <col min="4634" max="4634" width="5.875" style="373" customWidth="1"/>
    <col min="4635" max="4635" width="5.25" style="373" customWidth="1"/>
    <col min="4636" max="4638" width="5.375" style="373" customWidth="1"/>
    <col min="4639" max="4639" width="6.25" style="373" bestFit="1" customWidth="1"/>
    <col min="4640" max="4640" width="7.125" style="373" bestFit="1" customWidth="1"/>
    <col min="4641" max="4864" width="8.625" style="373"/>
    <col min="4865" max="4865" width="2.375" style="373" bestFit="1" customWidth="1"/>
    <col min="4866" max="4866" width="0" style="373" hidden="1" customWidth="1"/>
    <col min="4867" max="4867" width="3" style="373" customWidth="1"/>
    <col min="4868" max="4868" width="17.25" style="373" bestFit="1" customWidth="1"/>
    <col min="4869" max="4869" width="4.375" style="373" bestFit="1" customWidth="1"/>
    <col min="4870" max="4870" width="5.625" style="373" bestFit="1" customWidth="1"/>
    <col min="4871" max="4871" width="6.25" style="373" bestFit="1" customWidth="1"/>
    <col min="4872" max="4872" width="4.5" style="373" customWidth="1"/>
    <col min="4873" max="4873" width="31.75" style="373" bestFit="1" customWidth="1"/>
    <col min="4874" max="4874" width="1.25" style="373" customWidth="1"/>
    <col min="4875" max="4875" width="5" style="373" customWidth="1"/>
    <col min="4876" max="4876" width="6.25" style="373" bestFit="1" customWidth="1"/>
    <col min="4877" max="4877" width="5.125" style="373" customWidth="1"/>
    <col min="4878" max="4878" width="4.875" style="373" customWidth="1"/>
    <col min="4879" max="4879" width="5.25" style="373" customWidth="1"/>
    <col min="4880" max="4881" width="5.625" style="373" customWidth="1"/>
    <col min="4882" max="4882" width="1" style="373" customWidth="1"/>
    <col min="4883" max="4887" width="5.375" style="373" customWidth="1"/>
    <col min="4888" max="4888" width="5.625" style="373" customWidth="1"/>
    <col min="4889" max="4889" width="5.5" style="373" customWidth="1"/>
    <col min="4890" max="4890" width="5.875" style="373" customWidth="1"/>
    <col min="4891" max="4891" width="5.25" style="373" customWidth="1"/>
    <col min="4892" max="4894" width="5.375" style="373" customWidth="1"/>
    <col min="4895" max="4895" width="6.25" style="373" bestFit="1" customWidth="1"/>
    <col min="4896" max="4896" width="7.125" style="373" bestFit="1" customWidth="1"/>
    <col min="4897" max="5120" width="8.625" style="373"/>
    <col min="5121" max="5121" width="2.375" style="373" bestFit="1" customWidth="1"/>
    <col min="5122" max="5122" width="0" style="373" hidden="1" customWidth="1"/>
    <col min="5123" max="5123" width="3" style="373" customWidth="1"/>
    <col min="5124" max="5124" width="17.25" style="373" bestFit="1" customWidth="1"/>
    <col min="5125" max="5125" width="4.375" style="373" bestFit="1" customWidth="1"/>
    <col min="5126" max="5126" width="5.625" style="373" bestFit="1" customWidth="1"/>
    <col min="5127" max="5127" width="6.25" style="373" bestFit="1" customWidth="1"/>
    <col min="5128" max="5128" width="4.5" style="373" customWidth="1"/>
    <col min="5129" max="5129" width="31.75" style="373" bestFit="1" customWidth="1"/>
    <col min="5130" max="5130" width="1.25" style="373" customWidth="1"/>
    <col min="5131" max="5131" width="5" style="373" customWidth="1"/>
    <col min="5132" max="5132" width="6.25" style="373" bestFit="1" customWidth="1"/>
    <col min="5133" max="5133" width="5.125" style="373" customWidth="1"/>
    <col min="5134" max="5134" width="4.875" style="373" customWidth="1"/>
    <col min="5135" max="5135" width="5.25" style="373" customWidth="1"/>
    <col min="5136" max="5137" width="5.625" style="373" customWidth="1"/>
    <col min="5138" max="5138" width="1" style="373" customWidth="1"/>
    <col min="5139" max="5143" width="5.375" style="373" customWidth="1"/>
    <col min="5144" max="5144" width="5.625" style="373" customWidth="1"/>
    <col min="5145" max="5145" width="5.5" style="373" customWidth="1"/>
    <col min="5146" max="5146" width="5.875" style="373" customWidth="1"/>
    <col min="5147" max="5147" width="5.25" style="373" customWidth="1"/>
    <col min="5148" max="5150" width="5.375" style="373" customWidth="1"/>
    <col min="5151" max="5151" width="6.25" style="373" bestFit="1" customWidth="1"/>
    <col min="5152" max="5152" width="7.125" style="373" bestFit="1" customWidth="1"/>
    <col min="5153" max="5376" width="8.625" style="373"/>
    <col min="5377" max="5377" width="2.375" style="373" bestFit="1" customWidth="1"/>
    <col min="5378" max="5378" width="0" style="373" hidden="1" customWidth="1"/>
    <col min="5379" max="5379" width="3" style="373" customWidth="1"/>
    <col min="5380" max="5380" width="17.25" style="373" bestFit="1" customWidth="1"/>
    <col min="5381" max="5381" width="4.375" style="373" bestFit="1" customWidth="1"/>
    <col min="5382" max="5382" width="5.625" style="373" bestFit="1" customWidth="1"/>
    <col min="5383" max="5383" width="6.25" style="373" bestFit="1" customWidth="1"/>
    <col min="5384" max="5384" width="4.5" style="373" customWidth="1"/>
    <col min="5385" max="5385" width="31.75" style="373" bestFit="1" customWidth="1"/>
    <col min="5386" max="5386" width="1.25" style="373" customWidth="1"/>
    <col min="5387" max="5387" width="5" style="373" customWidth="1"/>
    <col min="5388" max="5388" width="6.25" style="373" bestFit="1" customWidth="1"/>
    <col min="5389" max="5389" width="5.125" style="373" customWidth="1"/>
    <col min="5390" max="5390" width="4.875" style="373" customWidth="1"/>
    <col min="5391" max="5391" width="5.25" style="373" customWidth="1"/>
    <col min="5392" max="5393" width="5.625" style="373" customWidth="1"/>
    <col min="5394" max="5394" width="1" style="373" customWidth="1"/>
    <col min="5395" max="5399" width="5.375" style="373" customWidth="1"/>
    <col min="5400" max="5400" width="5.625" style="373" customWidth="1"/>
    <col min="5401" max="5401" width="5.5" style="373" customWidth="1"/>
    <col min="5402" max="5402" width="5.875" style="373" customWidth="1"/>
    <col min="5403" max="5403" width="5.25" style="373" customWidth="1"/>
    <col min="5404" max="5406" width="5.375" style="373" customWidth="1"/>
    <col min="5407" max="5407" width="6.25" style="373" bestFit="1" customWidth="1"/>
    <col min="5408" max="5408" width="7.125" style="373" bestFit="1" customWidth="1"/>
    <col min="5409" max="5632" width="8.625" style="373"/>
    <col min="5633" max="5633" width="2.375" style="373" bestFit="1" customWidth="1"/>
    <col min="5634" max="5634" width="0" style="373" hidden="1" customWidth="1"/>
    <col min="5635" max="5635" width="3" style="373" customWidth="1"/>
    <col min="5636" max="5636" width="17.25" style="373" bestFit="1" customWidth="1"/>
    <col min="5637" max="5637" width="4.375" style="373" bestFit="1" customWidth="1"/>
    <col min="5638" max="5638" width="5.625" style="373" bestFit="1" customWidth="1"/>
    <col min="5639" max="5639" width="6.25" style="373" bestFit="1" customWidth="1"/>
    <col min="5640" max="5640" width="4.5" style="373" customWidth="1"/>
    <col min="5641" max="5641" width="31.75" style="373" bestFit="1" customWidth="1"/>
    <col min="5642" max="5642" width="1.25" style="373" customWidth="1"/>
    <col min="5643" max="5643" width="5" style="373" customWidth="1"/>
    <col min="5644" max="5644" width="6.25" style="373" bestFit="1" customWidth="1"/>
    <col min="5645" max="5645" width="5.125" style="373" customWidth="1"/>
    <col min="5646" max="5646" width="4.875" style="373" customWidth="1"/>
    <col min="5647" max="5647" width="5.25" style="373" customWidth="1"/>
    <col min="5648" max="5649" width="5.625" style="373" customWidth="1"/>
    <col min="5650" max="5650" width="1" style="373" customWidth="1"/>
    <col min="5651" max="5655" width="5.375" style="373" customWidth="1"/>
    <col min="5656" max="5656" width="5.625" style="373" customWidth="1"/>
    <col min="5657" max="5657" width="5.5" style="373" customWidth="1"/>
    <col min="5658" max="5658" width="5.875" style="373" customWidth="1"/>
    <col min="5659" max="5659" width="5.25" style="373" customWidth="1"/>
    <col min="5660" max="5662" width="5.375" style="373" customWidth="1"/>
    <col min="5663" max="5663" width="6.25" style="373" bestFit="1" customWidth="1"/>
    <col min="5664" max="5664" width="7.125" style="373" bestFit="1" customWidth="1"/>
    <col min="5665" max="5888" width="8.625" style="373"/>
    <col min="5889" max="5889" width="2.375" style="373" bestFit="1" customWidth="1"/>
    <col min="5890" max="5890" width="0" style="373" hidden="1" customWidth="1"/>
    <col min="5891" max="5891" width="3" style="373" customWidth="1"/>
    <col min="5892" max="5892" width="17.25" style="373" bestFit="1" customWidth="1"/>
    <col min="5893" max="5893" width="4.375" style="373" bestFit="1" customWidth="1"/>
    <col min="5894" max="5894" width="5.625" style="373" bestFit="1" customWidth="1"/>
    <col min="5895" max="5895" width="6.25" style="373" bestFit="1" customWidth="1"/>
    <col min="5896" max="5896" width="4.5" style="373" customWidth="1"/>
    <col min="5897" max="5897" width="31.75" style="373" bestFit="1" customWidth="1"/>
    <col min="5898" max="5898" width="1.25" style="373" customWidth="1"/>
    <col min="5899" max="5899" width="5" style="373" customWidth="1"/>
    <col min="5900" max="5900" width="6.25" style="373" bestFit="1" customWidth="1"/>
    <col min="5901" max="5901" width="5.125" style="373" customWidth="1"/>
    <col min="5902" max="5902" width="4.875" style="373" customWidth="1"/>
    <col min="5903" max="5903" width="5.25" style="373" customWidth="1"/>
    <col min="5904" max="5905" width="5.625" style="373" customWidth="1"/>
    <col min="5906" max="5906" width="1" style="373" customWidth="1"/>
    <col min="5907" max="5911" width="5.375" style="373" customWidth="1"/>
    <col min="5912" max="5912" width="5.625" style="373" customWidth="1"/>
    <col min="5913" max="5913" width="5.5" style="373" customWidth="1"/>
    <col min="5914" max="5914" width="5.875" style="373" customWidth="1"/>
    <col min="5915" max="5915" width="5.25" style="373" customWidth="1"/>
    <col min="5916" max="5918" width="5.375" style="373" customWidth="1"/>
    <col min="5919" max="5919" width="6.25" style="373" bestFit="1" customWidth="1"/>
    <col min="5920" max="5920" width="7.125" style="373" bestFit="1" customWidth="1"/>
    <col min="5921" max="6144" width="8.625" style="373"/>
    <col min="6145" max="6145" width="2.375" style="373" bestFit="1" customWidth="1"/>
    <col min="6146" max="6146" width="0" style="373" hidden="1" customWidth="1"/>
    <col min="6147" max="6147" width="3" style="373" customWidth="1"/>
    <col min="6148" max="6148" width="17.25" style="373" bestFit="1" customWidth="1"/>
    <col min="6149" max="6149" width="4.375" style="373" bestFit="1" customWidth="1"/>
    <col min="6150" max="6150" width="5.625" style="373" bestFit="1" customWidth="1"/>
    <col min="6151" max="6151" width="6.25" style="373" bestFit="1" customWidth="1"/>
    <col min="6152" max="6152" width="4.5" style="373" customWidth="1"/>
    <col min="6153" max="6153" width="31.75" style="373" bestFit="1" customWidth="1"/>
    <col min="6154" max="6154" width="1.25" style="373" customWidth="1"/>
    <col min="6155" max="6155" width="5" style="373" customWidth="1"/>
    <col min="6156" max="6156" width="6.25" style="373" bestFit="1" customWidth="1"/>
    <col min="6157" max="6157" width="5.125" style="373" customWidth="1"/>
    <col min="6158" max="6158" width="4.875" style="373" customWidth="1"/>
    <col min="6159" max="6159" width="5.25" style="373" customWidth="1"/>
    <col min="6160" max="6161" width="5.625" style="373" customWidth="1"/>
    <col min="6162" max="6162" width="1" style="373" customWidth="1"/>
    <col min="6163" max="6167" width="5.375" style="373" customWidth="1"/>
    <col min="6168" max="6168" width="5.625" style="373" customWidth="1"/>
    <col min="6169" max="6169" width="5.5" style="373" customWidth="1"/>
    <col min="6170" max="6170" width="5.875" style="373" customWidth="1"/>
    <col min="6171" max="6171" width="5.25" style="373" customWidth="1"/>
    <col min="6172" max="6174" width="5.375" style="373" customWidth="1"/>
    <col min="6175" max="6175" width="6.25" style="373" bestFit="1" customWidth="1"/>
    <col min="6176" max="6176" width="7.125" style="373" bestFit="1" customWidth="1"/>
    <col min="6177" max="6400" width="8.625" style="373"/>
    <col min="6401" max="6401" width="2.375" style="373" bestFit="1" customWidth="1"/>
    <col min="6402" max="6402" width="0" style="373" hidden="1" customWidth="1"/>
    <col min="6403" max="6403" width="3" style="373" customWidth="1"/>
    <col min="6404" max="6404" width="17.25" style="373" bestFit="1" customWidth="1"/>
    <col min="6405" max="6405" width="4.375" style="373" bestFit="1" customWidth="1"/>
    <col min="6406" max="6406" width="5.625" style="373" bestFit="1" customWidth="1"/>
    <col min="6407" max="6407" width="6.25" style="373" bestFit="1" customWidth="1"/>
    <col min="6408" max="6408" width="4.5" style="373" customWidth="1"/>
    <col min="6409" max="6409" width="31.75" style="373" bestFit="1" customWidth="1"/>
    <col min="6410" max="6410" width="1.25" style="373" customWidth="1"/>
    <col min="6411" max="6411" width="5" style="373" customWidth="1"/>
    <col min="6412" max="6412" width="6.25" style="373" bestFit="1" customWidth="1"/>
    <col min="6413" max="6413" width="5.125" style="373" customWidth="1"/>
    <col min="6414" max="6414" width="4.875" style="373" customWidth="1"/>
    <col min="6415" max="6415" width="5.25" style="373" customWidth="1"/>
    <col min="6416" max="6417" width="5.625" style="373" customWidth="1"/>
    <col min="6418" max="6418" width="1" style="373" customWidth="1"/>
    <col min="6419" max="6423" width="5.375" style="373" customWidth="1"/>
    <col min="6424" max="6424" width="5.625" style="373" customWidth="1"/>
    <col min="6425" max="6425" width="5.5" style="373" customWidth="1"/>
    <col min="6426" max="6426" width="5.875" style="373" customWidth="1"/>
    <col min="6427" max="6427" width="5.25" style="373" customWidth="1"/>
    <col min="6428" max="6430" width="5.375" style="373" customWidth="1"/>
    <col min="6431" max="6431" width="6.25" style="373" bestFit="1" customWidth="1"/>
    <col min="6432" max="6432" width="7.125" style="373" bestFit="1" customWidth="1"/>
    <col min="6433" max="6656" width="8.625" style="373"/>
    <col min="6657" max="6657" width="2.375" style="373" bestFit="1" customWidth="1"/>
    <col min="6658" max="6658" width="0" style="373" hidden="1" customWidth="1"/>
    <col min="6659" max="6659" width="3" style="373" customWidth="1"/>
    <col min="6660" max="6660" width="17.25" style="373" bestFit="1" customWidth="1"/>
    <col min="6661" max="6661" width="4.375" style="373" bestFit="1" customWidth="1"/>
    <col min="6662" max="6662" width="5.625" style="373" bestFit="1" customWidth="1"/>
    <col min="6663" max="6663" width="6.25" style="373" bestFit="1" customWidth="1"/>
    <col min="6664" max="6664" width="4.5" style="373" customWidth="1"/>
    <col min="6665" max="6665" width="31.75" style="373" bestFit="1" customWidth="1"/>
    <col min="6666" max="6666" width="1.25" style="373" customWidth="1"/>
    <col min="6667" max="6667" width="5" style="373" customWidth="1"/>
    <col min="6668" max="6668" width="6.25" style="373" bestFit="1" customWidth="1"/>
    <col min="6669" max="6669" width="5.125" style="373" customWidth="1"/>
    <col min="6670" max="6670" width="4.875" style="373" customWidth="1"/>
    <col min="6671" max="6671" width="5.25" style="373" customWidth="1"/>
    <col min="6672" max="6673" width="5.625" style="373" customWidth="1"/>
    <col min="6674" max="6674" width="1" style="373" customWidth="1"/>
    <col min="6675" max="6679" width="5.375" style="373" customWidth="1"/>
    <col min="6680" max="6680" width="5.625" style="373" customWidth="1"/>
    <col min="6681" max="6681" width="5.5" style="373" customWidth="1"/>
    <col min="6682" max="6682" width="5.875" style="373" customWidth="1"/>
    <col min="6683" max="6683" width="5.25" style="373" customWidth="1"/>
    <col min="6684" max="6686" width="5.375" style="373" customWidth="1"/>
    <col min="6687" max="6687" width="6.25" style="373" bestFit="1" customWidth="1"/>
    <col min="6688" max="6688" width="7.125" style="373" bestFit="1" customWidth="1"/>
    <col min="6689" max="6912" width="8.625" style="373"/>
    <col min="6913" max="6913" width="2.375" style="373" bestFit="1" customWidth="1"/>
    <col min="6914" max="6914" width="0" style="373" hidden="1" customWidth="1"/>
    <col min="6915" max="6915" width="3" style="373" customWidth="1"/>
    <col min="6916" max="6916" width="17.25" style="373" bestFit="1" customWidth="1"/>
    <col min="6917" max="6917" width="4.375" style="373" bestFit="1" customWidth="1"/>
    <col min="6918" max="6918" width="5.625" style="373" bestFit="1" customWidth="1"/>
    <col min="6919" max="6919" width="6.25" style="373" bestFit="1" customWidth="1"/>
    <col min="6920" max="6920" width="4.5" style="373" customWidth="1"/>
    <col min="6921" max="6921" width="31.75" style="373" bestFit="1" customWidth="1"/>
    <col min="6922" max="6922" width="1.25" style="373" customWidth="1"/>
    <col min="6923" max="6923" width="5" style="373" customWidth="1"/>
    <col min="6924" max="6924" width="6.25" style="373" bestFit="1" customWidth="1"/>
    <col min="6925" max="6925" width="5.125" style="373" customWidth="1"/>
    <col min="6926" max="6926" width="4.875" style="373" customWidth="1"/>
    <col min="6927" max="6927" width="5.25" style="373" customWidth="1"/>
    <col min="6928" max="6929" width="5.625" style="373" customWidth="1"/>
    <col min="6930" max="6930" width="1" style="373" customWidth="1"/>
    <col min="6931" max="6935" width="5.375" style="373" customWidth="1"/>
    <col min="6936" max="6936" width="5.625" style="373" customWidth="1"/>
    <col min="6937" max="6937" width="5.5" style="373" customWidth="1"/>
    <col min="6938" max="6938" width="5.875" style="373" customWidth="1"/>
    <col min="6939" max="6939" width="5.25" style="373" customWidth="1"/>
    <col min="6940" max="6942" width="5.375" style="373" customWidth="1"/>
    <col min="6943" max="6943" width="6.25" style="373" bestFit="1" customWidth="1"/>
    <col min="6944" max="6944" width="7.125" style="373" bestFit="1" customWidth="1"/>
    <col min="6945" max="7168" width="8.625" style="373"/>
    <col min="7169" max="7169" width="2.375" style="373" bestFit="1" customWidth="1"/>
    <col min="7170" max="7170" width="0" style="373" hidden="1" customWidth="1"/>
    <col min="7171" max="7171" width="3" style="373" customWidth="1"/>
    <col min="7172" max="7172" width="17.25" style="373" bestFit="1" customWidth="1"/>
    <col min="7173" max="7173" width="4.375" style="373" bestFit="1" customWidth="1"/>
    <col min="7174" max="7174" width="5.625" style="373" bestFit="1" customWidth="1"/>
    <col min="7175" max="7175" width="6.25" style="373" bestFit="1" customWidth="1"/>
    <col min="7176" max="7176" width="4.5" style="373" customWidth="1"/>
    <col min="7177" max="7177" width="31.75" style="373" bestFit="1" customWidth="1"/>
    <col min="7178" max="7178" width="1.25" style="373" customWidth="1"/>
    <col min="7179" max="7179" width="5" style="373" customWidth="1"/>
    <col min="7180" max="7180" width="6.25" style="373" bestFit="1" customWidth="1"/>
    <col min="7181" max="7181" width="5.125" style="373" customWidth="1"/>
    <col min="7182" max="7182" width="4.875" style="373" customWidth="1"/>
    <col min="7183" max="7183" width="5.25" style="373" customWidth="1"/>
    <col min="7184" max="7185" width="5.625" style="373" customWidth="1"/>
    <col min="7186" max="7186" width="1" style="373" customWidth="1"/>
    <col min="7187" max="7191" width="5.375" style="373" customWidth="1"/>
    <col min="7192" max="7192" width="5.625" style="373" customWidth="1"/>
    <col min="7193" max="7193" width="5.5" style="373" customWidth="1"/>
    <col min="7194" max="7194" width="5.875" style="373" customWidth="1"/>
    <col min="7195" max="7195" width="5.25" style="373" customWidth="1"/>
    <col min="7196" max="7198" width="5.375" style="373" customWidth="1"/>
    <col min="7199" max="7199" width="6.25" style="373" bestFit="1" customWidth="1"/>
    <col min="7200" max="7200" width="7.125" style="373" bestFit="1" customWidth="1"/>
    <col min="7201" max="7424" width="8.625" style="373"/>
    <col min="7425" max="7425" width="2.375" style="373" bestFit="1" customWidth="1"/>
    <col min="7426" max="7426" width="0" style="373" hidden="1" customWidth="1"/>
    <col min="7427" max="7427" width="3" style="373" customWidth="1"/>
    <col min="7428" max="7428" width="17.25" style="373" bestFit="1" customWidth="1"/>
    <col min="7429" max="7429" width="4.375" style="373" bestFit="1" customWidth="1"/>
    <col min="7430" max="7430" width="5.625" style="373" bestFit="1" customWidth="1"/>
    <col min="7431" max="7431" width="6.25" style="373" bestFit="1" customWidth="1"/>
    <col min="7432" max="7432" width="4.5" style="373" customWidth="1"/>
    <col min="7433" max="7433" width="31.75" style="373" bestFit="1" customWidth="1"/>
    <col min="7434" max="7434" width="1.25" style="373" customWidth="1"/>
    <col min="7435" max="7435" width="5" style="373" customWidth="1"/>
    <col min="7436" max="7436" width="6.25" style="373" bestFit="1" customWidth="1"/>
    <col min="7437" max="7437" width="5.125" style="373" customWidth="1"/>
    <col min="7438" max="7438" width="4.875" style="373" customWidth="1"/>
    <col min="7439" max="7439" width="5.25" style="373" customWidth="1"/>
    <col min="7440" max="7441" width="5.625" style="373" customWidth="1"/>
    <col min="7442" max="7442" width="1" style="373" customWidth="1"/>
    <col min="7443" max="7447" width="5.375" style="373" customWidth="1"/>
    <col min="7448" max="7448" width="5.625" style="373" customWidth="1"/>
    <col min="7449" max="7449" width="5.5" style="373" customWidth="1"/>
    <col min="7450" max="7450" width="5.875" style="373" customWidth="1"/>
    <col min="7451" max="7451" width="5.25" style="373" customWidth="1"/>
    <col min="7452" max="7454" width="5.375" style="373" customWidth="1"/>
    <col min="7455" max="7455" width="6.25" style="373" bestFit="1" customWidth="1"/>
    <col min="7456" max="7456" width="7.125" style="373" bestFit="1" customWidth="1"/>
    <col min="7457" max="7680" width="8.625" style="373"/>
    <col min="7681" max="7681" width="2.375" style="373" bestFit="1" customWidth="1"/>
    <col min="7682" max="7682" width="0" style="373" hidden="1" customWidth="1"/>
    <col min="7683" max="7683" width="3" style="373" customWidth="1"/>
    <col min="7684" max="7684" width="17.25" style="373" bestFit="1" customWidth="1"/>
    <col min="7685" max="7685" width="4.375" style="373" bestFit="1" customWidth="1"/>
    <col min="7686" max="7686" width="5.625" style="373" bestFit="1" customWidth="1"/>
    <col min="7687" max="7687" width="6.25" style="373" bestFit="1" customWidth="1"/>
    <col min="7688" max="7688" width="4.5" style="373" customWidth="1"/>
    <col min="7689" max="7689" width="31.75" style="373" bestFit="1" customWidth="1"/>
    <col min="7690" max="7690" width="1.25" style="373" customWidth="1"/>
    <col min="7691" max="7691" width="5" style="373" customWidth="1"/>
    <col min="7692" max="7692" width="6.25" style="373" bestFit="1" customWidth="1"/>
    <col min="7693" max="7693" width="5.125" style="373" customWidth="1"/>
    <col min="7694" max="7694" width="4.875" style="373" customWidth="1"/>
    <col min="7695" max="7695" width="5.25" style="373" customWidth="1"/>
    <col min="7696" max="7697" width="5.625" style="373" customWidth="1"/>
    <col min="7698" max="7698" width="1" style="373" customWidth="1"/>
    <col min="7699" max="7703" width="5.375" style="373" customWidth="1"/>
    <col min="7704" max="7704" width="5.625" style="373" customWidth="1"/>
    <col min="7705" max="7705" width="5.5" style="373" customWidth="1"/>
    <col min="7706" max="7706" width="5.875" style="373" customWidth="1"/>
    <col min="7707" max="7707" width="5.25" style="373" customWidth="1"/>
    <col min="7708" max="7710" width="5.375" style="373" customWidth="1"/>
    <col min="7711" max="7711" width="6.25" style="373" bestFit="1" customWidth="1"/>
    <col min="7712" max="7712" width="7.125" style="373" bestFit="1" customWidth="1"/>
    <col min="7713" max="7936" width="8.625" style="373"/>
    <col min="7937" max="7937" width="2.375" style="373" bestFit="1" customWidth="1"/>
    <col min="7938" max="7938" width="0" style="373" hidden="1" customWidth="1"/>
    <col min="7939" max="7939" width="3" style="373" customWidth="1"/>
    <col min="7940" max="7940" width="17.25" style="373" bestFit="1" customWidth="1"/>
    <col min="7941" max="7941" width="4.375" style="373" bestFit="1" customWidth="1"/>
    <col min="7942" max="7942" width="5.625" style="373" bestFit="1" customWidth="1"/>
    <col min="7943" max="7943" width="6.25" style="373" bestFit="1" customWidth="1"/>
    <col min="7944" max="7944" width="4.5" style="373" customWidth="1"/>
    <col min="7945" max="7945" width="31.75" style="373" bestFit="1" customWidth="1"/>
    <col min="7946" max="7946" width="1.25" style="373" customWidth="1"/>
    <col min="7947" max="7947" width="5" style="373" customWidth="1"/>
    <col min="7948" max="7948" width="6.25" style="373" bestFit="1" customWidth="1"/>
    <col min="7949" max="7949" width="5.125" style="373" customWidth="1"/>
    <col min="7950" max="7950" width="4.875" style="373" customWidth="1"/>
    <col min="7951" max="7951" width="5.25" style="373" customWidth="1"/>
    <col min="7952" max="7953" width="5.625" style="373" customWidth="1"/>
    <col min="7954" max="7954" width="1" style="373" customWidth="1"/>
    <col min="7955" max="7959" width="5.375" style="373" customWidth="1"/>
    <col min="7960" max="7960" width="5.625" style="373" customWidth="1"/>
    <col min="7961" max="7961" width="5.5" style="373" customWidth="1"/>
    <col min="7962" max="7962" width="5.875" style="373" customWidth="1"/>
    <col min="7963" max="7963" width="5.25" style="373" customWidth="1"/>
    <col min="7964" max="7966" width="5.375" style="373" customWidth="1"/>
    <col min="7967" max="7967" width="6.25" style="373" bestFit="1" customWidth="1"/>
    <col min="7968" max="7968" width="7.125" style="373" bestFit="1" customWidth="1"/>
    <col min="7969" max="8192" width="8.625" style="373"/>
    <col min="8193" max="8193" width="2.375" style="373" bestFit="1" customWidth="1"/>
    <col min="8194" max="8194" width="0" style="373" hidden="1" customWidth="1"/>
    <col min="8195" max="8195" width="3" style="373" customWidth="1"/>
    <col min="8196" max="8196" width="17.25" style="373" bestFit="1" customWidth="1"/>
    <col min="8197" max="8197" width="4.375" style="373" bestFit="1" customWidth="1"/>
    <col min="8198" max="8198" width="5.625" style="373" bestFit="1" customWidth="1"/>
    <col min="8199" max="8199" width="6.25" style="373" bestFit="1" customWidth="1"/>
    <col min="8200" max="8200" width="4.5" style="373" customWidth="1"/>
    <col min="8201" max="8201" width="31.75" style="373" bestFit="1" customWidth="1"/>
    <col min="8202" max="8202" width="1.25" style="373" customWidth="1"/>
    <col min="8203" max="8203" width="5" style="373" customWidth="1"/>
    <col min="8204" max="8204" width="6.25" style="373" bestFit="1" customWidth="1"/>
    <col min="8205" max="8205" width="5.125" style="373" customWidth="1"/>
    <col min="8206" max="8206" width="4.875" style="373" customWidth="1"/>
    <col min="8207" max="8207" width="5.25" style="373" customWidth="1"/>
    <col min="8208" max="8209" width="5.625" style="373" customWidth="1"/>
    <col min="8210" max="8210" width="1" style="373" customWidth="1"/>
    <col min="8211" max="8215" width="5.375" style="373" customWidth="1"/>
    <col min="8216" max="8216" width="5.625" style="373" customWidth="1"/>
    <col min="8217" max="8217" width="5.5" style="373" customWidth="1"/>
    <col min="8218" max="8218" width="5.875" style="373" customWidth="1"/>
    <col min="8219" max="8219" width="5.25" style="373" customWidth="1"/>
    <col min="8220" max="8222" width="5.375" style="373" customWidth="1"/>
    <col min="8223" max="8223" width="6.25" style="373" bestFit="1" customWidth="1"/>
    <col min="8224" max="8224" width="7.125" style="373" bestFit="1" customWidth="1"/>
    <col min="8225" max="8448" width="8.625" style="373"/>
    <col min="8449" max="8449" width="2.375" style="373" bestFit="1" customWidth="1"/>
    <col min="8450" max="8450" width="0" style="373" hidden="1" customWidth="1"/>
    <col min="8451" max="8451" width="3" style="373" customWidth="1"/>
    <col min="8452" max="8452" width="17.25" style="373" bestFit="1" customWidth="1"/>
    <col min="8453" max="8453" width="4.375" style="373" bestFit="1" customWidth="1"/>
    <col min="8454" max="8454" width="5.625" style="373" bestFit="1" customWidth="1"/>
    <col min="8455" max="8455" width="6.25" style="373" bestFit="1" customWidth="1"/>
    <col min="8456" max="8456" width="4.5" style="373" customWidth="1"/>
    <col min="8457" max="8457" width="31.75" style="373" bestFit="1" customWidth="1"/>
    <col min="8458" max="8458" width="1.25" style="373" customWidth="1"/>
    <col min="8459" max="8459" width="5" style="373" customWidth="1"/>
    <col min="8460" max="8460" width="6.25" style="373" bestFit="1" customWidth="1"/>
    <col min="8461" max="8461" width="5.125" style="373" customWidth="1"/>
    <col min="8462" max="8462" width="4.875" style="373" customWidth="1"/>
    <col min="8463" max="8463" width="5.25" style="373" customWidth="1"/>
    <col min="8464" max="8465" width="5.625" style="373" customWidth="1"/>
    <col min="8466" max="8466" width="1" style="373" customWidth="1"/>
    <col min="8467" max="8471" width="5.375" style="373" customWidth="1"/>
    <col min="8472" max="8472" width="5.625" style="373" customWidth="1"/>
    <col min="8473" max="8473" width="5.5" style="373" customWidth="1"/>
    <col min="8474" max="8474" width="5.875" style="373" customWidth="1"/>
    <col min="8475" max="8475" width="5.25" style="373" customWidth="1"/>
    <col min="8476" max="8478" width="5.375" style="373" customWidth="1"/>
    <col min="8479" max="8479" width="6.25" style="373" bestFit="1" customWidth="1"/>
    <col min="8480" max="8480" width="7.125" style="373" bestFit="1" customWidth="1"/>
    <col min="8481" max="8704" width="8.625" style="373"/>
    <col min="8705" max="8705" width="2.375" style="373" bestFit="1" customWidth="1"/>
    <col min="8706" max="8706" width="0" style="373" hidden="1" customWidth="1"/>
    <col min="8707" max="8707" width="3" style="373" customWidth="1"/>
    <col min="8708" max="8708" width="17.25" style="373" bestFit="1" customWidth="1"/>
    <col min="8709" max="8709" width="4.375" style="373" bestFit="1" customWidth="1"/>
    <col min="8710" max="8710" width="5.625" style="373" bestFit="1" customWidth="1"/>
    <col min="8711" max="8711" width="6.25" style="373" bestFit="1" customWidth="1"/>
    <col min="8712" max="8712" width="4.5" style="373" customWidth="1"/>
    <col min="8713" max="8713" width="31.75" style="373" bestFit="1" customWidth="1"/>
    <col min="8714" max="8714" width="1.25" style="373" customWidth="1"/>
    <col min="8715" max="8715" width="5" style="373" customWidth="1"/>
    <col min="8716" max="8716" width="6.25" style="373" bestFit="1" customWidth="1"/>
    <col min="8717" max="8717" width="5.125" style="373" customWidth="1"/>
    <col min="8718" max="8718" width="4.875" style="373" customWidth="1"/>
    <col min="8719" max="8719" width="5.25" style="373" customWidth="1"/>
    <col min="8720" max="8721" width="5.625" style="373" customWidth="1"/>
    <col min="8722" max="8722" width="1" style="373" customWidth="1"/>
    <col min="8723" max="8727" width="5.375" style="373" customWidth="1"/>
    <col min="8728" max="8728" width="5.625" style="373" customWidth="1"/>
    <col min="8729" max="8729" width="5.5" style="373" customWidth="1"/>
    <col min="8730" max="8730" width="5.875" style="373" customWidth="1"/>
    <col min="8731" max="8731" width="5.25" style="373" customWidth="1"/>
    <col min="8732" max="8734" width="5.375" style="373" customWidth="1"/>
    <col min="8735" max="8735" width="6.25" style="373" bestFit="1" customWidth="1"/>
    <col min="8736" max="8736" width="7.125" style="373" bestFit="1" customWidth="1"/>
    <col min="8737" max="8960" width="8.625" style="373"/>
    <col min="8961" max="8961" width="2.375" style="373" bestFit="1" customWidth="1"/>
    <col min="8962" max="8962" width="0" style="373" hidden="1" customWidth="1"/>
    <col min="8963" max="8963" width="3" style="373" customWidth="1"/>
    <col min="8964" max="8964" width="17.25" style="373" bestFit="1" customWidth="1"/>
    <col min="8965" max="8965" width="4.375" style="373" bestFit="1" customWidth="1"/>
    <col min="8966" max="8966" width="5.625" style="373" bestFit="1" customWidth="1"/>
    <col min="8967" max="8967" width="6.25" style="373" bestFit="1" customWidth="1"/>
    <col min="8968" max="8968" width="4.5" style="373" customWidth="1"/>
    <col min="8969" max="8969" width="31.75" style="373" bestFit="1" customWidth="1"/>
    <col min="8970" max="8970" width="1.25" style="373" customWidth="1"/>
    <col min="8971" max="8971" width="5" style="373" customWidth="1"/>
    <col min="8972" max="8972" width="6.25" style="373" bestFit="1" customWidth="1"/>
    <col min="8973" max="8973" width="5.125" style="373" customWidth="1"/>
    <col min="8974" max="8974" width="4.875" style="373" customWidth="1"/>
    <col min="8975" max="8975" width="5.25" style="373" customWidth="1"/>
    <col min="8976" max="8977" width="5.625" style="373" customWidth="1"/>
    <col min="8978" max="8978" width="1" style="373" customWidth="1"/>
    <col min="8979" max="8983" width="5.375" style="373" customWidth="1"/>
    <col min="8984" max="8984" width="5.625" style="373" customWidth="1"/>
    <col min="8985" max="8985" width="5.5" style="373" customWidth="1"/>
    <col min="8986" max="8986" width="5.875" style="373" customWidth="1"/>
    <col min="8987" max="8987" width="5.25" style="373" customWidth="1"/>
    <col min="8988" max="8990" width="5.375" style="373" customWidth="1"/>
    <col min="8991" max="8991" width="6.25" style="373" bestFit="1" customWidth="1"/>
    <col min="8992" max="8992" width="7.125" style="373" bestFit="1" customWidth="1"/>
    <col min="8993" max="9216" width="8.625" style="373"/>
    <col min="9217" max="9217" width="2.375" style="373" bestFit="1" customWidth="1"/>
    <col min="9218" max="9218" width="0" style="373" hidden="1" customWidth="1"/>
    <col min="9219" max="9219" width="3" style="373" customWidth="1"/>
    <col min="9220" max="9220" width="17.25" style="373" bestFit="1" customWidth="1"/>
    <col min="9221" max="9221" width="4.375" style="373" bestFit="1" customWidth="1"/>
    <col min="9222" max="9222" width="5.625" style="373" bestFit="1" customWidth="1"/>
    <col min="9223" max="9223" width="6.25" style="373" bestFit="1" customWidth="1"/>
    <col min="9224" max="9224" width="4.5" style="373" customWidth="1"/>
    <col min="9225" max="9225" width="31.75" style="373" bestFit="1" customWidth="1"/>
    <col min="9226" max="9226" width="1.25" style="373" customWidth="1"/>
    <col min="9227" max="9227" width="5" style="373" customWidth="1"/>
    <col min="9228" max="9228" width="6.25" style="373" bestFit="1" customWidth="1"/>
    <col min="9229" max="9229" width="5.125" style="373" customWidth="1"/>
    <col min="9230" max="9230" width="4.875" style="373" customWidth="1"/>
    <col min="9231" max="9231" width="5.25" style="373" customWidth="1"/>
    <col min="9232" max="9233" width="5.625" style="373" customWidth="1"/>
    <col min="9234" max="9234" width="1" style="373" customWidth="1"/>
    <col min="9235" max="9239" width="5.375" style="373" customWidth="1"/>
    <col min="9240" max="9240" width="5.625" style="373" customWidth="1"/>
    <col min="9241" max="9241" width="5.5" style="373" customWidth="1"/>
    <col min="9242" max="9242" width="5.875" style="373" customWidth="1"/>
    <col min="9243" max="9243" width="5.25" style="373" customWidth="1"/>
    <col min="9244" max="9246" width="5.375" style="373" customWidth="1"/>
    <col min="9247" max="9247" width="6.25" style="373" bestFit="1" customWidth="1"/>
    <col min="9248" max="9248" width="7.125" style="373" bestFit="1" customWidth="1"/>
    <col min="9249" max="9472" width="8.625" style="373"/>
    <col min="9473" max="9473" width="2.375" style="373" bestFit="1" customWidth="1"/>
    <col min="9474" max="9474" width="0" style="373" hidden="1" customWidth="1"/>
    <col min="9475" max="9475" width="3" style="373" customWidth="1"/>
    <col min="9476" max="9476" width="17.25" style="373" bestFit="1" customWidth="1"/>
    <col min="9477" max="9477" width="4.375" style="373" bestFit="1" customWidth="1"/>
    <col min="9478" max="9478" width="5.625" style="373" bestFit="1" customWidth="1"/>
    <col min="9479" max="9479" width="6.25" style="373" bestFit="1" customWidth="1"/>
    <col min="9480" max="9480" width="4.5" style="373" customWidth="1"/>
    <col min="9481" max="9481" width="31.75" style="373" bestFit="1" customWidth="1"/>
    <col min="9482" max="9482" width="1.25" style="373" customWidth="1"/>
    <col min="9483" max="9483" width="5" style="373" customWidth="1"/>
    <col min="9484" max="9484" width="6.25" style="373" bestFit="1" customWidth="1"/>
    <col min="9485" max="9485" width="5.125" style="373" customWidth="1"/>
    <col min="9486" max="9486" width="4.875" style="373" customWidth="1"/>
    <col min="9487" max="9487" width="5.25" style="373" customWidth="1"/>
    <col min="9488" max="9489" width="5.625" style="373" customWidth="1"/>
    <col min="9490" max="9490" width="1" style="373" customWidth="1"/>
    <col min="9491" max="9495" width="5.375" style="373" customWidth="1"/>
    <col min="9496" max="9496" width="5.625" style="373" customWidth="1"/>
    <col min="9497" max="9497" width="5.5" style="373" customWidth="1"/>
    <col min="9498" max="9498" width="5.875" style="373" customWidth="1"/>
    <col min="9499" max="9499" width="5.25" style="373" customWidth="1"/>
    <col min="9500" max="9502" width="5.375" style="373" customWidth="1"/>
    <col min="9503" max="9503" width="6.25" style="373" bestFit="1" customWidth="1"/>
    <col min="9504" max="9504" width="7.125" style="373" bestFit="1" customWidth="1"/>
    <col min="9505" max="9728" width="8.625" style="373"/>
    <col min="9729" max="9729" width="2.375" style="373" bestFit="1" customWidth="1"/>
    <col min="9730" max="9730" width="0" style="373" hidden="1" customWidth="1"/>
    <col min="9731" max="9731" width="3" style="373" customWidth="1"/>
    <col min="9732" max="9732" width="17.25" style="373" bestFit="1" customWidth="1"/>
    <col min="9733" max="9733" width="4.375" style="373" bestFit="1" customWidth="1"/>
    <col min="9734" max="9734" width="5.625" style="373" bestFit="1" customWidth="1"/>
    <col min="9735" max="9735" width="6.25" style="373" bestFit="1" customWidth="1"/>
    <col min="9736" max="9736" width="4.5" style="373" customWidth="1"/>
    <col min="9737" max="9737" width="31.75" style="373" bestFit="1" customWidth="1"/>
    <col min="9738" max="9738" width="1.25" style="373" customWidth="1"/>
    <col min="9739" max="9739" width="5" style="373" customWidth="1"/>
    <col min="9740" max="9740" width="6.25" style="373" bestFit="1" customWidth="1"/>
    <col min="9741" max="9741" width="5.125" style="373" customWidth="1"/>
    <col min="9742" max="9742" width="4.875" style="373" customWidth="1"/>
    <col min="9743" max="9743" width="5.25" style="373" customWidth="1"/>
    <col min="9744" max="9745" width="5.625" style="373" customWidth="1"/>
    <col min="9746" max="9746" width="1" style="373" customWidth="1"/>
    <col min="9747" max="9751" width="5.375" style="373" customWidth="1"/>
    <col min="9752" max="9752" width="5.625" style="373" customWidth="1"/>
    <col min="9753" max="9753" width="5.5" style="373" customWidth="1"/>
    <col min="9754" max="9754" width="5.875" style="373" customWidth="1"/>
    <col min="9755" max="9755" width="5.25" style="373" customWidth="1"/>
    <col min="9756" max="9758" width="5.375" style="373" customWidth="1"/>
    <col min="9759" max="9759" width="6.25" style="373" bestFit="1" customWidth="1"/>
    <col min="9760" max="9760" width="7.125" style="373" bestFit="1" customWidth="1"/>
    <col min="9761" max="9984" width="8.625" style="373"/>
    <col min="9985" max="9985" width="2.375" style="373" bestFit="1" customWidth="1"/>
    <col min="9986" max="9986" width="0" style="373" hidden="1" customWidth="1"/>
    <col min="9987" max="9987" width="3" style="373" customWidth="1"/>
    <col min="9988" max="9988" width="17.25" style="373" bestFit="1" customWidth="1"/>
    <col min="9989" max="9989" width="4.375" style="373" bestFit="1" customWidth="1"/>
    <col min="9990" max="9990" width="5.625" style="373" bestFit="1" customWidth="1"/>
    <col min="9991" max="9991" width="6.25" style="373" bestFit="1" customWidth="1"/>
    <col min="9992" max="9992" width="4.5" style="373" customWidth="1"/>
    <col min="9993" max="9993" width="31.75" style="373" bestFit="1" customWidth="1"/>
    <col min="9994" max="9994" width="1.25" style="373" customWidth="1"/>
    <col min="9995" max="9995" width="5" style="373" customWidth="1"/>
    <col min="9996" max="9996" width="6.25" style="373" bestFit="1" customWidth="1"/>
    <col min="9997" max="9997" width="5.125" style="373" customWidth="1"/>
    <col min="9998" max="9998" width="4.875" style="373" customWidth="1"/>
    <col min="9999" max="9999" width="5.25" style="373" customWidth="1"/>
    <col min="10000" max="10001" width="5.625" style="373" customWidth="1"/>
    <col min="10002" max="10002" width="1" style="373" customWidth="1"/>
    <col min="10003" max="10007" width="5.375" style="373" customWidth="1"/>
    <col min="10008" max="10008" width="5.625" style="373" customWidth="1"/>
    <col min="10009" max="10009" width="5.5" style="373" customWidth="1"/>
    <col min="10010" max="10010" width="5.875" style="373" customWidth="1"/>
    <col min="10011" max="10011" width="5.25" style="373" customWidth="1"/>
    <col min="10012" max="10014" width="5.375" style="373" customWidth="1"/>
    <col min="10015" max="10015" width="6.25" style="373" bestFit="1" customWidth="1"/>
    <col min="10016" max="10016" width="7.125" style="373" bestFit="1" customWidth="1"/>
    <col min="10017" max="10240" width="8.625" style="373"/>
    <col min="10241" max="10241" width="2.375" style="373" bestFit="1" customWidth="1"/>
    <col min="10242" max="10242" width="0" style="373" hidden="1" customWidth="1"/>
    <col min="10243" max="10243" width="3" style="373" customWidth="1"/>
    <col min="10244" max="10244" width="17.25" style="373" bestFit="1" customWidth="1"/>
    <col min="10245" max="10245" width="4.375" style="373" bestFit="1" customWidth="1"/>
    <col min="10246" max="10246" width="5.625" style="373" bestFit="1" customWidth="1"/>
    <col min="10247" max="10247" width="6.25" style="373" bestFit="1" customWidth="1"/>
    <col min="10248" max="10248" width="4.5" style="373" customWidth="1"/>
    <col min="10249" max="10249" width="31.75" style="373" bestFit="1" customWidth="1"/>
    <col min="10250" max="10250" width="1.25" style="373" customWidth="1"/>
    <col min="10251" max="10251" width="5" style="373" customWidth="1"/>
    <col min="10252" max="10252" width="6.25" style="373" bestFit="1" customWidth="1"/>
    <col min="10253" max="10253" width="5.125" style="373" customWidth="1"/>
    <col min="10254" max="10254" width="4.875" style="373" customWidth="1"/>
    <col min="10255" max="10255" width="5.25" style="373" customWidth="1"/>
    <col min="10256" max="10257" width="5.625" style="373" customWidth="1"/>
    <col min="10258" max="10258" width="1" style="373" customWidth="1"/>
    <col min="10259" max="10263" width="5.375" style="373" customWidth="1"/>
    <col min="10264" max="10264" width="5.625" style="373" customWidth="1"/>
    <col min="10265" max="10265" width="5.5" style="373" customWidth="1"/>
    <col min="10266" max="10266" width="5.875" style="373" customWidth="1"/>
    <col min="10267" max="10267" width="5.25" style="373" customWidth="1"/>
    <col min="10268" max="10270" width="5.375" style="373" customWidth="1"/>
    <col min="10271" max="10271" width="6.25" style="373" bestFit="1" customWidth="1"/>
    <col min="10272" max="10272" width="7.125" style="373" bestFit="1" customWidth="1"/>
    <col min="10273" max="10496" width="8.625" style="373"/>
    <col min="10497" max="10497" width="2.375" style="373" bestFit="1" customWidth="1"/>
    <col min="10498" max="10498" width="0" style="373" hidden="1" customWidth="1"/>
    <col min="10499" max="10499" width="3" style="373" customWidth="1"/>
    <col min="10500" max="10500" width="17.25" style="373" bestFit="1" customWidth="1"/>
    <col min="10501" max="10501" width="4.375" style="373" bestFit="1" customWidth="1"/>
    <col min="10502" max="10502" width="5.625" style="373" bestFit="1" customWidth="1"/>
    <col min="10503" max="10503" width="6.25" style="373" bestFit="1" customWidth="1"/>
    <col min="10504" max="10504" width="4.5" style="373" customWidth="1"/>
    <col min="10505" max="10505" width="31.75" style="373" bestFit="1" customWidth="1"/>
    <col min="10506" max="10506" width="1.25" style="373" customWidth="1"/>
    <col min="10507" max="10507" width="5" style="373" customWidth="1"/>
    <col min="10508" max="10508" width="6.25" style="373" bestFit="1" customWidth="1"/>
    <col min="10509" max="10509" width="5.125" style="373" customWidth="1"/>
    <col min="10510" max="10510" width="4.875" style="373" customWidth="1"/>
    <col min="10511" max="10511" width="5.25" style="373" customWidth="1"/>
    <col min="10512" max="10513" width="5.625" style="373" customWidth="1"/>
    <col min="10514" max="10514" width="1" style="373" customWidth="1"/>
    <col min="10515" max="10519" width="5.375" style="373" customWidth="1"/>
    <col min="10520" max="10520" width="5.625" style="373" customWidth="1"/>
    <col min="10521" max="10521" width="5.5" style="373" customWidth="1"/>
    <col min="10522" max="10522" width="5.875" style="373" customWidth="1"/>
    <col min="10523" max="10523" width="5.25" style="373" customWidth="1"/>
    <col min="10524" max="10526" width="5.375" style="373" customWidth="1"/>
    <col min="10527" max="10527" width="6.25" style="373" bestFit="1" customWidth="1"/>
    <col min="10528" max="10528" width="7.125" style="373" bestFit="1" customWidth="1"/>
    <col min="10529" max="10752" width="8.625" style="373"/>
    <col min="10753" max="10753" width="2.375" style="373" bestFit="1" customWidth="1"/>
    <col min="10754" max="10754" width="0" style="373" hidden="1" customWidth="1"/>
    <col min="10755" max="10755" width="3" style="373" customWidth="1"/>
    <col min="10756" max="10756" width="17.25" style="373" bestFit="1" customWidth="1"/>
    <col min="10757" max="10757" width="4.375" style="373" bestFit="1" customWidth="1"/>
    <col min="10758" max="10758" width="5.625" style="373" bestFit="1" customWidth="1"/>
    <col min="10759" max="10759" width="6.25" style="373" bestFit="1" customWidth="1"/>
    <col min="10760" max="10760" width="4.5" style="373" customWidth="1"/>
    <col min="10761" max="10761" width="31.75" style="373" bestFit="1" customWidth="1"/>
    <col min="10762" max="10762" width="1.25" style="373" customWidth="1"/>
    <col min="10763" max="10763" width="5" style="373" customWidth="1"/>
    <col min="10764" max="10764" width="6.25" style="373" bestFit="1" customWidth="1"/>
    <col min="10765" max="10765" width="5.125" style="373" customWidth="1"/>
    <col min="10766" max="10766" width="4.875" style="373" customWidth="1"/>
    <col min="10767" max="10767" width="5.25" style="373" customWidth="1"/>
    <col min="10768" max="10769" width="5.625" style="373" customWidth="1"/>
    <col min="10770" max="10770" width="1" style="373" customWidth="1"/>
    <col min="10771" max="10775" width="5.375" style="373" customWidth="1"/>
    <col min="10776" max="10776" width="5.625" style="373" customWidth="1"/>
    <col min="10777" max="10777" width="5.5" style="373" customWidth="1"/>
    <col min="10778" max="10778" width="5.875" style="373" customWidth="1"/>
    <col min="10779" max="10779" width="5.25" style="373" customWidth="1"/>
    <col min="10780" max="10782" width="5.375" style="373" customWidth="1"/>
    <col min="10783" max="10783" width="6.25" style="373" bestFit="1" customWidth="1"/>
    <col min="10784" max="10784" width="7.125" style="373" bestFit="1" customWidth="1"/>
    <col min="10785" max="11008" width="8.625" style="373"/>
    <col min="11009" max="11009" width="2.375" style="373" bestFit="1" customWidth="1"/>
    <col min="11010" max="11010" width="0" style="373" hidden="1" customWidth="1"/>
    <col min="11011" max="11011" width="3" style="373" customWidth="1"/>
    <col min="11012" max="11012" width="17.25" style="373" bestFit="1" customWidth="1"/>
    <col min="11013" max="11013" width="4.375" style="373" bestFit="1" customWidth="1"/>
    <col min="11014" max="11014" width="5.625" style="373" bestFit="1" customWidth="1"/>
    <col min="11015" max="11015" width="6.25" style="373" bestFit="1" customWidth="1"/>
    <col min="11016" max="11016" width="4.5" style="373" customWidth="1"/>
    <col min="11017" max="11017" width="31.75" style="373" bestFit="1" customWidth="1"/>
    <col min="11018" max="11018" width="1.25" style="373" customWidth="1"/>
    <col min="11019" max="11019" width="5" style="373" customWidth="1"/>
    <col min="11020" max="11020" width="6.25" style="373" bestFit="1" customWidth="1"/>
    <col min="11021" max="11021" width="5.125" style="373" customWidth="1"/>
    <col min="11022" max="11022" width="4.875" style="373" customWidth="1"/>
    <col min="11023" max="11023" width="5.25" style="373" customWidth="1"/>
    <col min="11024" max="11025" width="5.625" style="373" customWidth="1"/>
    <col min="11026" max="11026" width="1" style="373" customWidth="1"/>
    <col min="11027" max="11031" width="5.375" style="373" customWidth="1"/>
    <col min="11032" max="11032" width="5.625" style="373" customWidth="1"/>
    <col min="11033" max="11033" width="5.5" style="373" customWidth="1"/>
    <col min="11034" max="11034" width="5.875" style="373" customWidth="1"/>
    <col min="11035" max="11035" width="5.25" style="373" customWidth="1"/>
    <col min="11036" max="11038" width="5.375" style="373" customWidth="1"/>
    <col min="11039" max="11039" width="6.25" style="373" bestFit="1" customWidth="1"/>
    <col min="11040" max="11040" width="7.125" style="373" bestFit="1" customWidth="1"/>
    <col min="11041" max="11264" width="8.625" style="373"/>
    <col min="11265" max="11265" width="2.375" style="373" bestFit="1" customWidth="1"/>
    <col min="11266" max="11266" width="0" style="373" hidden="1" customWidth="1"/>
    <col min="11267" max="11267" width="3" style="373" customWidth="1"/>
    <col min="11268" max="11268" width="17.25" style="373" bestFit="1" customWidth="1"/>
    <col min="11269" max="11269" width="4.375" style="373" bestFit="1" customWidth="1"/>
    <col min="11270" max="11270" width="5.625" style="373" bestFit="1" customWidth="1"/>
    <col min="11271" max="11271" width="6.25" style="373" bestFit="1" customWidth="1"/>
    <col min="11272" max="11272" width="4.5" style="373" customWidth="1"/>
    <col min="11273" max="11273" width="31.75" style="373" bestFit="1" customWidth="1"/>
    <col min="11274" max="11274" width="1.25" style="373" customWidth="1"/>
    <col min="11275" max="11275" width="5" style="373" customWidth="1"/>
    <col min="11276" max="11276" width="6.25" style="373" bestFit="1" customWidth="1"/>
    <col min="11277" max="11277" width="5.125" style="373" customWidth="1"/>
    <col min="11278" max="11278" width="4.875" style="373" customWidth="1"/>
    <col min="11279" max="11279" width="5.25" style="373" customWidth="1"/>
    <col min="11280" max="11281" width="5.625" style="373" customWidth="1"/>
    <col min="11282" max="11282" width="1" style="373" customWidth="1"/>
    <col min="11283" max="11287" width="5.375" style="373" customWidth="1"/>
    <col min="11288" max="11288" width="5.625" style="373" customWidth="1"/>
    <col min="11289" max="11289" width="5.5" style="373" customWidth="1"/>
    <col min="11290" max="11290" width="5.875" style="373" customWidth="1"/>
    <col min="11291" max="11291" width="5.25" style="373" customWidth="1"/>
    <col min="11292" max="11294" width="5.375" style="373" customWidth="1"/>
    <col min="11295" max="11295" width="6.25" style="373" bestFit="1" customWidth="1"/>
    <col min="11296" max="11296" width="7.125" style="373" bestFit="1" customWidth="1"/>
    <col min="11297" max="11520" width="8.625" style="373"/>
    <col min="11521" max="11521" width="2.375" style="373" bestFit="1" customWidth="1"/>
    <col min="11522" max="11522" width="0" style="373" hidden="1" customWidth="1"/>
    <col min="11523" max="11523" width="3" style="373" customWidth="1"/>
    <col min="11524" max="11524" width="17.25" style="373" bestFit="1" customWidth="1"/>
    <col min="11525" max="11525" width="4.375" style="373" bestFit="1" customWidth="1"/>
    <col min="11526" max="11526" width="5.625" style="373" bestFit="1" customWidth="1"/>
    <col min="11527" max="11527" width="6.25" style="373" bestFit="1" customWidth="1"/>
    <col min="11528" max="11528" width="4.5" style="373" customWidth="1"/>
    <col min="11529" max="11529" width="31.75" style="373" bestFit="1" customWidth="1"/>
    <col min="11530" max="11530" width="1.25" style="373" customWidth="1"/>
    <col min="11531" max="11531" width="5" style="373" customWidth="1"/>
    <col min="11532" max="11532" width="6.25" style="373" bestFit="1" customWidth="1"/>
    <col min="11533" max="11533" width="5.125" style="373" customWidth="1"/>
    <col min="11534" max="11534" width="4.875" style="373" customWidth="1"/>
    <col min="11535" max="11535" width="5.25" style="373" customWidth="1"/>
    <col min="11536" max="11537" width="5.625" style="373" customWidth="1"/>
    <col min="11538" max="11538" width="1" style="373" customWidth="1"/>
    <col min="11539" max="11543" width="5.375" style="373" customWidth="1"/>
    <col min="11544" max="11544" width="5.625" style="373" customWidth="1"/>
    <col min="11545" max="11545" width="5.5" style="373" customWidth="1"/>
    <col min="11546" max="11546" width="5.875" style="373" customWidth="1"/>
    <col min="11547" max="11547" width="5.25" style="373" customWidth="1"/>
    <col min="11548" max="11550" width="5.375" style="373" customWidth="1"/>
    <col min="11551" max="11551" width="6.25" style="373" bestFit="1" customWidth="1"/>
    <col min="11552" max="11552" width="7.125" style="373" bestFit="1" customWidth="1"/>
    <col min="11553" max="11776" width="8.625" style="373"/>
    <col min="11777" max="11777" width="2.375" style="373" bestFit="1" customWidth="1"/>
    <col min="11778" max="11778" width="0" style="373" hidden="1" customWidth="1"/>
    <col min="11779" max="11779" width="3" style="373" customWidth="1"/>
    <col min="11780" max="11780" width="17.25" style="373" bestFit="1" customWidth="1"/>
    <col min="11781" max="11781" width="4.375" style="373" bestFit="1" customWidth="1"/>
    <col min="11782" max="11782" width="5.625" style="373" bestFit="1" customWidth="1"/>
    <col min="11783" max="11783" width="6.25" style="373" bestFit="1" customWidth="1"/>
    <col min="11784" max="11784" width="4.5" style="373" customWidth="1"/>
    <col min="11785" max="11785" width="31.75" style="373" bestFit="1" customWidth="1"/>
    <col min="11786" max="11786" width="1.25" style="373" customWidth="1"/>
    <col min="11787" max="11787" width="5" style="373" customWidth="1"/>
    <col min="11788" max="11788" width="6.25" style="373" bestFit="1" customWidth="1"/>
    <col min="11789" max="11789" width="5.125" style="373" customWidth="1"/>
    <col min="11790" max="11790" width="4.875" style="373" customWidth="1"/>
    <col min="11791" max="11791" width="5.25" style="373" customWidth="1"/>
    <col min="11792" max="11793" width="5.625" style="373" customWidth="1"/>
    <col min="11794" max="11794" width="1" style="373" customWidth="1"/>
    <col min="11795" max="11799" width="5.375" style="373" customWidth="1"/>
    <col min="11800" max="11800" width="5.625" style="373" customWidth="1"/>
    <col min="11801" max="11801" width="5.5" style="373" customWidth="1"/>
    <col min="11802" max="11802" width="5.875" style="373" customWidth="1"/>
    <col min="11803" max="11803" width="5.25" style="373" customWidth="1"/>
    <col min="11804" max="11806" width="5.375" style="373" customWidth="1"/>
    <col min="11807" max="11807" width="6.25" style="373" bestFit="1" customWidth="1"/>
    <col min="11808" max="11808" width="7.125" style="373" bestFit="1" customWidth="1"/>
    <col min="11809" max="12032" width="8.625" style="373"/>
    <col min="12033" max="12033" width="2.375" style="373" bestFit="1" customWidth="1"/>
    <col min="12034" max="12034" width="0" style="373" hidden="1" customWidth="1"/>
    <col min="12035" max="12035" width="3" style="373" customWidth="1"/>
    <col min="12036" max="12036" width="17.25" style="373" bestFit="1" customWidth="1"/>
    <col min="12037" max="12037" width="4.375" style="373" bestFit="1" customWidth="1"/>
    <col min="12038" max="12038" width="5.625" style="373" bestFit="1" customWidth="1"/>
    <col min="12039" max="12039" width="6.25" style="373" bestFit="1" customWidth="1"/>
    <col min="12040" max="12040" width="4.5" style="373" customWidth="1"/>
    <col min="12041" max="12041" width="31.75" style="373" bestFit="1" customWidth="1"/>
    <col min="12042" max="12042" width="1.25" style="373" customWidth="1"/>
    <col min="12043" max="12043" width="5" style="373" customWidth="1"/>
    <col min="12044" max="12044" width="6.25" style="373" bestFit="1" customWidth="1"/>
    <col min="12045" max="12045" width="5.125" style="373" customWidth="1"/>
    <col min="12046" max="12046" width="4.875" style="373" customWidth="1"/>
    <col min="12047" max="12047" width="5.25" style="373" customWidth="1"/>
    <col min="12048" max="12049" width="5.625" style="373" customWidth="1"/>
    <col min="12050" max="12050" width="1" style="373" customWidth="1"/>
    <col min="12051" max="12055" width="5.375" style="373" customWidth="1"/>
    <col min="12056" max="12056" width="5.625" style="373" customWidth="1"/>
    <col min="12057" max="12057" width="5.5" style="373" customWidth="1"/>
    <col min="12058" max="12058" width="5.875" style="373" customWidth="1"/>
    <col min="12059" max="12059" width="5.25" style="373" customWidth="1"/>
    <col min="12060" max="12062" width="5.375" style="373" customWidth="1"/>
    <col min="12063" max="12063" width="6.25" style="373" bestFit="1" customWidth="1"/>
    <col min="12064" max="12064" width="7.125" style="373" bestFit="1" customWidth="1"/>
    <col min="12065" max="12288" width="8.625" style="373"/>
    <col min="12289" max="12289" width="2.375" style="373" bestFit="1" customWidth="1"/>
    <col min="12290" max="12290" width="0" style="373" hidden="1" customWidth="1"/>
    <col min="12291" max="12291" width="3" style="373" customWidth="1"/>
    <col min="12292" max="12292" width="17.25" style="373" bestFit="1" customWidth="1"/>
    <col min="12293" max="12293" width="4.375" style="373" bestFit="1" customWidth="1"/>
    <col min="12294" max="12294" width="5.625" style="373" bestFit="1" customWidth="1"/>
    <col min="12295" max="12295" width="6.25" style="373" bestFit="1" customWidth="1"/>
    <col min="12296" max="12296" width="4.5" style="373" customWidth="1"/>
    <col min="12297" max="12297" width="31.75" style="373" bestFit="1" customWidth="1"/>
    <col min="12298" max="12298" width="1.25" style="373" customWidth="1"/>
    <col min="12299" max="12299" width="5" style="373" customWidth="1"/>
    <col min="12300" max="12300" width="6.25" style="373" bestFit="1" customWidth="1"/>
    <col min="12301" max="12301" width="5.125" style="373" customWidth="1"/>
    <col min="12302" max="12302" width="4.875" style="373" customWidth="1"/>
    <col min="12303" max="12303" width="5.25" style="373" customWidth="1"/>
    <col min="12304" max="12305" width="5.625" style="373" customWidth="1"/>
    <col min="12306" max="12306" width="1" style="373" customWidth="1"/>
    <col min="12307" max="12311" width="5.375" style="373" customWidth="1"/>
    <col min="12312" max="12312" width="5.625" style="373" customWidth="1"/>
    <col min="12313" max="12313" width="5.5" style="373" customWidth="1"/>
    <col min="12314" max="12314" width="5.875" style="373" customWidth="1"/>
    <col min="12315" max="12315" width="5.25" style="373" customWidth="1"/>
    <col min="12316" max="12318" width="5.375" style="373" customWidth="1"/>
    <col min="12319" max="12319" width="6.25" style="373" bestFit="1" customWidth="1"/>
    <col min="12320" max="12320" width="7.125" style="373" bestFit="1" customWidth="1"/>
    <col min="12321" max="12544" width="8.625" style="373"/>
    <col min="12545" max="12545" width="2.375" style="373" bestFit="1" customWidth="1"/>
    <col min="12546" max="12546" width="0" style="373" hidden="1" customWidth="1"/>
    <col min="12547" max="12547" width="3" style="373" customWidth="1"/>
    <col min="12548" max="12548" width="17.25" style="373" bestFit="1" customWidth="1"/>
    <col min="12549" max="12549" width="4.375" style="373" bestFit="1" customWidth="1"/>
    <col min="12550" max="12550" width="5.625" style="373" bestFit="1" customWidth="1"/>
    <col min="12551" max="12551" width="6.25" style="373" bestFit="1" customWidth="1"/>
    <col min="12552" max="12552" width="4.5" style="373" customWidth="1"/>
    <col min="12553" max="12553" width="31.75" style="373" bestFit="1" customWidth="1"/>
    <col min="12554" max="12554" width="1.25" style="373" customWidth="1"/>
    <col min="12555" max="12555" width="5" style="373" customWidth="1"/>
    <col min="12556" max="12556" width="6.25" style="373" bestFit="1" customWidth="1"/>
    <col min="12557" max="12557" width="5.125" style="373" customWidth="1"/>
    <col min="12558" max="12558" width="4.875" style="373" customWidth="1"/>
    <col min="12559" max="12559" width="5.25" style="373" customWidth="1"/>
    <col min="12560" max="12561" width="5.625" style="373" customWidth="1"/>
    <col min="12562" max="12562" width="1" style="373" customWidth="1"/>
    <col min="12563" max="12567" width="5.375" style="373" customWidth="1"/>
    <col min="12568" max="12568" width="5.625" style="373" customWidth="1"/>
    <col min="12569" max="12569" width="5.5" style="373" customWidth="1"/>
    <col min="12570" max="12570" width="5.875" style="373" customWidth="1"/>
    <col min="12571" max="12571" width="5.25" style="373" customWidth="1"/>
    <col min="12572" max="12574" width="5.375" style="373" customWidth="1"/>
    <col min="12575" max="12575" width="6.25" style="373" bestFit="1" customWidth="1"/>
    <col min="12576" max="12576" width="7.125" style="373" bestFit="1" customWidth="1"/>
    <col min="12577" max="12800" width="8.625" style="373"/>
    <col min="12801" max="12801" width="2.375" style="373" bestFit="1" customWidth="1"/>
    <col min="12802" max="12802" width="0" style="373" hidden="1" customWidth="1"/>
    <col min="12803" max="12803" width="3" style="373" customWidth="1"/>
    <col min="12804" max="12804" width="17.25" style="373" bestFit="1" customWidth="1"/>
    <col min="12805" max="12805" width="4.375" style="373" bestFit="1" customWidth="1"/>
    <col min="12806" max="12806" width="5.625" style="373" bestFit="1" customWidth="1"/>
    <col min="12807" max="12807" width="6.25" style="373" bestFit="1" customWidth="1"/>
    <col min="12808" max="12808" width="4.5" style="373" customWidth="1"/>
    <col min="12809" max="12809" width="31.75" style="373" bestFit="1" customWidth="1"/>
    <col min="12810" max="12810" width="1.25" style="373" customWidth="1"/>
    <col min="12811" max="12811" width="5" style="373" customWidth="1"/>
    <col min="12812" max="12812" width="6.25" style="373" bestFit="1" customWidth="1"/>
    <col min="12813" max="12813" width="5.125" style="373" customWidth="1"/>
    <col min="12814" max="12814" width="4.875" style="373" customWidth="1"/>
    <col min="12815" max="12815" width="5.25" style="373" customWidth="1"/>
    <col min="12816" max="12817" width="5.625" style="373" customWidth="1"/>
    <col min="12818" max="12818" width="1" style="373" customWidth="1"/>
    <col min="12819" max="12823" width="5.375" style="373" customWidth="1"/>
    <col min="12824" max="12824" width="5.625" style="373" customWidth="1"/>
    <col min="12825" max="12825" width="5.5" style="373" customWidth="1"/>
    <col min="12826" max="12826" width="5.875" style="373" customWidth="1"/>
    <col min="12827" max="12827" width="5.25" style="373" customWidth="1"/>
    <col min="12828" max="12830" width="5.375" style="373" customWidth="1"/>
    <col min="12831" max="12831" width="6.25" style="373" bestFit="1" customWidth="1"/>
    <col min="12832" max="12832" width="7.125" style="373" bestFit="1" customWidth="1"/>
    <col min="12833" max="13056" width="8.625" style="373"/>
    <col min="13057" max="13057" width="2.375" style="373" bestFit="1" customWidth="1"/>
    <col min="13058" max="13058" width="0" style="373" hidden="1" customWidth="1"/>
    <col min="13059" max="13059" width="3" style="373" customWidth="1"/>
    <col min="13060" max="13060" width="17.25" style="373" bestFit="1" customWidth="1"/>
    <col min="13061" max="13061" width="4.375" style="373" bestFit="1" customWidth="1"/>
    <col min="13062" max="13062" width="5.625" style="373" bestFit="1" customWidth="1"/>
    <col min="13063" max="13063" width="6.25" style="373" bestFit="1" customWidth="1"/>
    <col min="13064" max="13064" width="4.5" style="373" customWidth="1"/>
    <col min="13065" max="13065" width="31.75" style="373" bestFit="1" customWidth="1"/>
    <col min="13066" max="13066" width="1.25" style="373" customWidth="1"/>
    <col min="13067" max="13067" width="5" style="373" customWidth="1"/>
    <col min="13068" max="13068" width="6.25" style="373" bestFit="1" customWidth="1"/>
    <col min="13069" max="13069" width="5.125" style="373" customWidth="1"/>
    <col min="13070" max="13070" width="4.875" style="373" customWidth="1"/>
    <col min="13071" max="13071" width="5.25" style="373" customWidth="1"/>
    <col min="13072" max="13073" width="5.625" style="373" customWidth="1"/>
    <col min="13074" max="13074" width="1" style="373" customWidth="1"/>
    <col min="13075" max="13079" width="5.375" style="373" customWidth="1"/>
    <col min="13080" max="13080" width="5.625" style="373" customWidth="1"/>
    <col min="13081" max="13081" width="5.5" style="373" customWidth="1"/>
    <col min="13082" max="13082" width="5.875" style="373" customWidth="1"/>
    <col min="13083" max="13083" width="5.25" style="373" customWidth="1"/>
    <col min="13084" max="13086" width="5.375" style="373" customWidth="1"/>
    <col min="13087" max="13087" width="6.25" style="373" bestFit="1" customWidth="1"/>
    <col min="13088" max="13088" width="7.125" style="373" bestFit="1" customWidth="1"/>
    <col min="13089" max="13312" width="8.625" style="373"/>
    <col min="13313" max="13313" width="2.375" style="373" bestFit="1" customWidth="1"/>
    <col min="13314" max="13314" width="0" style="373" hidden="1" customWidth="1"/>
    <col min="13315" max="13315" width="3" style="373" customWidth="1"/>
    <col min="13316" max="13316" width="17.25" style="373" bestFit="1" customWidth="1"/>
    <col min="13317" max="13317" width="4.375" style="373" bestFit="1" customWidth="1"/>
    <col min="13318" max="13318" width="5.625" style="373" bestFit="1" customWidth="1"/>
    <col min="13319" max="13319" width="6.25" style="373" bestFit="1" customWidth="1"/>
    <col min="13320" max="13320" width="4.5" style="373" customWidth="1"/>
    <col min="13321" max="13321" width="31.75" style="373" bestFit="1" customWidth="1"/>
    <col min="13322" max="13322" width="1.25" style="373" customWidth="1"/>
    <col min="13323" max="13323" width="5" style="373" customWidth="1"/>
    <col min="13324" max="13324" width="6.25" style="373" bestFit="1" customWidth="1"/>
    <col min="13325" max="13325" width="5.125" style="373" customWidth="1"/>
    <col min="13326" max="13326" width="4.875" style="373" customWidth="1"/>
    <col min="13327" max="13327" width="5.25" style="373" customWidth="1"/>
    <col min="13328" max="13329" width="5.625" style="373" customWidth="1"/>
    <col min="13330" max="13330" width="1" style="373" customWidth="1"/>
    <col min="13331" max="13335" width="5.375" style="373" customWidth="1"/>
    <col min="13336" max="13336" width="5.625" style="373" customWidth="1"/>
    <col min="13337" max="13337" width="5.5" style="373" customWidth="1"/>
    <col min="13338" max="13338" width="5.875" style="373" customWidth="1"/>
    <col min="13339" max="13339" width="5.25" style="373" customWidth="1"/>
    <col min="13340" max="13342" width="5.375" style="373" customWidth="1"/>
    <col min="13343" max="13343" width="6.25" style="373" bestFit="1" customWidth="1"/>
    <col min="13344" max="13344" width="7.125" style="373" bestFit="1" customWidth="1"/>
    <col min="13345" max="13568" width="8.625" style="373"/>
    <col min="13569" max="13569" width="2.375" style="373" bestFit="1" customWidth="1"/>
    <col min="13570" max="13570" width="0" style="373" hidden="1" customWidth="1"/>
    <col min="13571" max="13571" width="3" style="373" customWidth="1"/>
    <col min="13572" max="13572" width="17.25" style="373" bestFit="1" customWidth="1"/>
    <col min="13573" max="13573" width="4.375" style="373" bestFit="1" customWidth="1"/>
    <col min="13574" max="13574" width="5.625" style="373" bestFit="1" customWidth="1"/>
    <col min="13575" max="13575" width="6.25" style="373" bestFit="1" customWidth="1"/>
    <col min="13576" max="13576" width="4.5" style="373" customWidth="1"/>
    <col min="13577" max="13577" width="31.75" style="373" bestFit="1" customWidth="1"/>
    <col min="13578" max="13578" width="1.25" style="373" customWidth="1"/>
    <col min="13579" max="13579" width="5" style="373" customWidth="1"/>
    <col min="13580" max="13580" width="6.25" style="373" bestFit="1" customWidth="1"/>
    <col min="13581" max="13581" width="5.125" style="373" customWidth="1"/>
    <col min="13582" max="13582" width="4.875" style="373" customWidth="1"/>
    <col min="13583" max="13583" width="5.25" style="373" customWidth="1"/>
    <col min="13584" max="13585" width="5.625" style="373" customWidth="1"/>
    <col min="13586" max="13586" width="1" style="373" customWidth="1"/>
    <col min="13587" max="13591" width="5.375" style="373" customWidth="1"/>
    <col min="13592" max="13592" width="5.625" style="373" customWidth="1"/>
    <col min="13593" max="13593" width="5.5" style="373" customWidth="1"/>
    <col min="13594" max="13594" width="5.875" style="373" customWidth="1"/>
    <col min="13595" max="13595" width="5.25" style="373" customWidth="1"/>
    <col min="13596" max="13598" width="5.375" style="373" customWidth="1"/>
    <col min="13599" max="13599" width="6.25" style="373" bestFit="1" customWidth="1"/>
    <col min="13600" max="13600" width="7.125" style="373" bestFit="1" customWidth="1"/>
    <col min="13601" max="13824" width="8.625" style="373"/>
    <col min="13825" max="13825" width="2.375" style="373" bestFit="1" customWidth="1"/>
    <col min="13826" max="13826" width="0" style="373" hidden="1" customWidth="1"/>
    <col min="13827" max="13827" width="3" style="373" customWidth="1"/>
    <col min="13828" max="13828" width="17.25" style="373" bestFit="1" customWidth="1"/>
    <col min="13829" max="13829" width="4.375" style="373" bestFit="1" customWidth="1"/>
    <col min="13830" max="13830" width="5.625" style="373" bestFit="1" customWidth="1"/>
    <col min="13831" max="13831" width="6.25" style="373" bestFit="1" customWidth="1"/>
    <col min="13832" max="13832" width="4.5" style="373" customWidth="1"/>
    <col min="13833" max="13833" width="31.75" style="373" bestFit="1" customWidth="1"/>
    <col min="13834" max="13834" width="1.25" style="373" customWidth="1"/>
    <col min="13835" max="13835" width="5" style="373" customWidth="1"/>
    <col min="13836" max="13836" width="6.25" style="373" bestFit="1" customWidth="1"/>
    <col min="13837" max="13837" width="5.125" style="373" customWidth="1"/>
    <col min="13838" max="13838" width="4.875" style="373" customWidth="1"/>
    <col min="13839" max="13839" width="5.25" style="373" customWidth="1"/>
    <col min="13840" max="13841" width="5.625" style="373" customWidth="1"/>
    <col min="13842" max="13842" width="1" style="373" customWidth="1"/>
    <col min="13843" max="13847" width="5.375" style="373" customWidth="1"/>
    <col min="13848" max="13848" width="5.625" style="373" customWidth="1"/>
    <col min="13849" max="13849" width="5.5" style="373" customWidth="1"/>
    <col min="13850" max="13850" width="5.875" style="373" customWidth="1"/>
    <col min="13851" max="13851" width="5.25" style="373" customWidth="1"/>
    <col min="13852" max="13854" width="5.375" style="373" customWidth="1"/>
    <col min="13855" max="13855" width="6.25" style="373" bestFit="1" customWidth="1"/>
    <col min="13856" max="13856" width="7.125" style="373" bestFit="1" customWidth="1"/>
    <col min="13857" max="14080" width="8.625" style="373"/>
    <col min="14081" max="14081" width="2.375" style="373" bestFit="1" customWidth="1"/>
    <col min="14082" max="14082" width="0" style="373" hidden="1" customWidth="1"/>
    <col min="14083" max="14083" width="3" style="373" customWidth="1"/>
    <col min="14084" max="14084" width="17.25" style="373" bestFit="1" customWidth="1"/>
    <col min="14085" max="14085" width="4.375" style="373" bestFit="1" customWidth="1"/>
    <col min="14086" max="14086" width="5.625" style="373" bestFit="1" customWidth="1"/>
    <col min="14087" max="14087" width="6.25" style="373" bestFit="1" customWidth="1"/>
    <col min="14088" max="14088" width="4.5" style="373" customWidth="1"/>
    <col min="14089" max="14089" width="31.75" style="373" bestFit="1" customWidth="1"/>
    <col min="14090" max="14090" width="1.25" style="373" customWidth="1"/>
    <col min="14091" max="14091" width="5" style="373" customWidth="1"/>
    <col min="14092" max="14092" width="6.25" style="373" bestFit="1" customWidth="1"/>
    <col min="14093" max="14093" width="5.125" style="373" customWidth="1"/>
    <col min="14094" max="14094" width="4.875" style="373" customWidth="1"/>
    <col min="14095" max="14095" width="5.25" style="373" customWidth="1"/>
    <col min="14096" max="14097" width="5.625" style="373" customWidth="1"/>
    <col min="14098" max="14098" width="1" style="373" customWidth="1"/>
    <col min="14099" max="14103" width="5.375" style="373" customWidth="1"/>
    <col min="14104" max="14104" width="5.625" style="373" customWidth="1"/>
    <col min="14105" max="14105" width="5.5" style="373" customWidth="1"/>
    <col min="14106" max="14106" width="5.875" style="373" customWidth="1"/>
    <col min="14107" max="14107" width="5.25" style="373" customWidth="1"/>
    <col min="14108" max="14110" width="5.375" style="373" customWidth="1"/>
    <col min="14111" max="14111" width="6.25" style="373" bestFit="1" customWidth="1"/>
    <col min="14112" max="14112" width="7.125" style="373" bestFit="1" customWidth="1"/>
    <col min="14113" max="14336" width="8.625" style="373"/>
    <col min="14337" max="14337" width="2.375" style="373" bestFit="1" customWidth="1"/>
    <col min="14338" max="14338" width="0" style="373" hidden="1" customWidth="1"/>
    <col min="14339" max="14339" width="3" style="373" customWidth="1"/>
    <col min="14340" max="14340" width="17.25" style="373" bestFit="1" customWidth="1"/>
    <col min="14341" max="14341" width="4.375" style="373" bestFit="1" customWidth="1"/>
    <col min="14342" max="14342" width="5.625" style="373" bestFit="1" customWidth="1"/>
    <col min="14343" max="14343" width="6.25" style="373" bestFit="1" customWidth="1"/>
    <col min="14344" max="14344" width="4.5" style="373" customWidth="1"/>
    <col min="14345" max="14345" width="31.75" style="373" bestFit="1" customWidth="1"/>
    <col min="14346" max="14346" width="1.25" style="373" customWidth="1"/>
    <col min="14347" max="14347" width="5" style="373" customWidth="1"/>
    <col min="14348" max="14348" width="6.25" style="373" bestFit="1" customWidth="1"/>
    <col min="14349" max="14349" width="5.125" style="373" customWidth="1"/>
    <col min="14350" max="14350" width="4.875" style="373" customWidth="1"/>
    <col min="14351" max="14351" width="5.25" style="373" customWidth="1"/>
    <col min="14352" max="14353" width="5.625" style="373" customWidth="1"/>
    <col min="14354" max="14354" width="1" style="373" customWidth="1"/>
    <col min="14355" max="14359" width="5.375" style="373" customWidth="1"/>
    <col min="14360" max="14360" width="5.625" style="373" customWidth="1"/>
    <col min="14361" max="14361" width="5.5" style="373" customWidth="1"/>
    <col min="14362" max="14362" width="5.875" style="373" customWidth="1"/>
    <col min="14363" max="14363" width="5.25" style="373" customWidth="1"/>
    <col min="14364" max="14366" width="5.375" style="373" customWidth="1"/>
    <col min="14367" max="14367" width="6.25" style="373" bestFit="1" customWidth="1"/>
    <col min="14368" max="14368" width="7.125" style="373" bestFit="1" customWidth="1"/>
    <col min="14369" max="14592" width="8.625" style="373"/>
    <col min="14593" max="14593" width="2.375" style="373" bestFit="1" customWidth="1"/>
    <col min="14594" max="14594" width="0" style="373" hidden="1" customWidth="1"/>
    <col min="14595" max="14595" width="3" style="373" customWidth="1"/>
    <col min="14596" max="14596" width="17.25" style="373" bestFit="1" customWidth="1"/>
    <col min="14597" max="14597" width="4.375" style="373" bestFit="1" customWidth="1"/>
    <col min="14598" max="14598" width="5.625" style="373" bestFit="1" customWidth="1"/>
    <col min="14599" max="14599" width="6.25" style="373" bestFit="1" customWidth="1"/>
    <col min="14600" max="14600" width="4.5" style="373" customWidth="1"/>
    <col min="14601" max="14601" width="31.75" style="373" bestFit="1" customWidth="1"/>
    <col min="14602" max="14602" width="1.25" style="373" customWidth="1"/>
    <col min="14603" max="14603" width="5" style="373" customWidth="1"/>
    <col min="14604" max="14604" width="6.25" style="373" bestFit="1" customWidth="1"/>
    <col min="14605" max="14605" width="5.125" style="373" customWidth="1"/>
    <col min="14606" max="14606" width="4.875" style="373" customWidth="1"/>
    <col min="14607" max="14607" width="5.25" style="373" customWidth="1"/>
    <col min="14608" max="14609" width="5.625" style="373" customWidth="1"/>
    <col min="14610" max="14610" width="1" style="373" customWidth="1"/>
    <col min="14611" max="14615" width="5.375" style="373" customWidth="1"/>
    <col min="14616" max="14616" width="5.625" style="373" customWidth="1"/>
    <col min="14617" max="14617" width="5.5" style="373" customWidth="1"/>
    <col min="14618" max="14618" width="5.875" style="373" customWidth="1"/>
    <col min="14619" max="14619" width="5.25" style="373" customWidth="1"/>
    <col min="14620" max="14622" width="5.375" style="373" customWidth="1"/>
    <col min="14623" max="14623" width="6.25" style="373" bestFit="1" customWidth="1"/>
    <col min="14624" max="14624" width="7.125" style="373" bestFit="1" customWidth="1"/>
    <col min="14625" max="14848" width="8.625" style="373"/>
    <col min="14849" max="14849" width="2.375" style="373" bestFit="1" customWidth="1"/>
    <col min="14850" max="14850" width="0" style="373" hidden="1" customWidth="1"/>
    <col min="14851" max="14851" width="3" style="373" customWidth="1"/>
    <col min="14852" max="14852" width="17.25" style="373" bestFit="1" customWidth="1"/>
    <col min="14853" max="14853" width="4.375" style="373" bestFit="1" customWidth="1"/>
    <col min="14854" max="14854" width="5.625" style="373" bestFit="1" customWidth="1"/>
    <col min="14855" max="14855" width="6.25" style="373" bestFit="1" customWidth="1"/>
    <col min="14856" max="14856" width="4.5" style="373" customWidth="1"/>
    <col min="14857" max="14857" width="31.75" style="373" bestFit="1" customWidth="1"/>
    <col min="14858" max="14858" width="1.25" style="373" customWidth="1"/>
    <col min="14859" max="14859" width="5" style="373" customWidth="1"/>
    <col min="14860" max="14860" width="6.25" style="373" bestFit="1" customWidth="1"/>
    <col min="14861" max="14861" width="5.125" style="373" customWidth="1"/>
    <col min="14862" max="14862" width="4.875" style="373" customWidth="1"/>
    <col min="14863" max="14863" width="5.25" style="373" customWidth="1"/>
    <col min="14864" max="14865" width="5.625" style="373" customWidth="1"/>
    <col min="14866" max="14866" width="1" style="373" customWidth="1"/>
    <col min="14867" max="14871" width="5.375" style="373" customWidth="1"/>
    <col min="14872" max="14872" width="5.625" style="373" customWidth="1"/>
    <col min="14873" max="14873" width="5.5" style="373" customWidth="1"/>
    <col min="14874" max="14874" width="5.875" style="373" customWidth="1"/>
    <col min="14875" max="14875" width="5.25" style="373" customWidth="1"/>
    <col min="14876" max="14878" width="5.375" style="373" customWidth="1"/>
    <col min="14879" max="14879" width="6.25" style="373" bestFit="1" customWidth="1"/>
    <col min="14880" max="14880" width="7.125" style="373" bestFit="1" customWidth="1"/>
    <col min="14881" max="15104" width="8.625" style="373"/>
    <col min="15105" max="15105" width="2.375" style="373" bestFit="1" customWidth="1"/>
    <col min="15106" max="15106" width="0" style="373" hidden="1" customWidth="1"/>
    <col min="15107" max="15107" width="3" style="373" customWidth="1"/>
    <col min="15108" max="15108" width="17.25" style="373" bestFit="1" customWidth="1"/>
    <col min="15109" max="15109" width="4.375" style="373" bestFit="1" customWidth="1"/>
    <col min="15110" max="15110" width="5.625" style="373" bestFit="1" customWidth="1"/>
    <col min="15111" max="15111" width="6.25" style="373" bestFit="1" customWidth="1"/>
    <col min="15112" max="15112" width="4.5" style="373" customWidth="1"/>
    <col min="15113" max="15113" width="31.75" style="373" bestFit="1" customWidth="1"/>
    <col min="15114" max="15114" width="1.25" style="373" customWidth="1"/>
    <col min="15115" max="15115" width="5" style="373" customWidth="1"/>
    <col min="15116" max="15116" width="6.25" style="373" bestFit="1" customWidth="1"/>
    <col min="15117" max="15117" width="5.125" style="373" customWidth="1"/>
    <col min="15118" max="15118" width="4.875" style="373" customWidth="1"/>
    <col min="15119" max="15119" width="5.25" style="373" customWidth="1"/>
    <col min="15120" max="15121" width="5.625" style="373" customWidth="1"/>
    <col min="15122" max="15122" width="1" style="373" customWidth="1"/>
    <col min="15123" max="15127" width="5.375" style="373" customWidth="1"/>
    <col min="15128" max="15128" width="5.625" style="373" customWidth="1"/>
    <col min="15129" max="15129" width="5.5" style="373" customWidth="1"/>
    <col min="15130" max="15130" width="5.875" style="373" customWidth="1"/>
    <col min="15131" max="15131" width="5.25" style="373" customWidth="1"/>
    <col min="15132" max="15134" width="5.375" style="373" customWidth="1"/>
    <col min="15135" max="15135" width="6.25" style="373" bestFit="1" customWidth="1"/>
    <col min="15136" max="15136" width="7.125" style="373" bestFit="1" customWidth="1"/>
    <col min="15137" max="15360" width="8.625" style="373"/>
    <col min="15361" max="15361" width="2.375" style="373" bestFit="1" customWidth="1"/>
    <col min="15362" max="15362" width="0" style="373" hidden="1" customWidth="1"/>
    <col min="15363" max="15363" width="3" style="373" customWidth="1"/>
    <col min="15364" max="15364" width="17.25" style="373" bestFit="1" customWidth="1"/>
    <col min="15365" max="15365" width="4.375" style="373" bestFit="1" customWidth="1"/>
    <col min="15366" max="15366" width="5.625" style="373" bestFit="1" customWidth="1"/>
    <col min="15367" max="15367" width="6.25" style="373" bestFit="1" customWidth="1"/>
    <col min="15368" max="15368" width="4.5" style="373" customWidth="1"/>
    <col min="15369" max="15369" width="31.75" style="373" bestFit="1" customWidth="1"/>
    <col min="15370" max="15370" width="1.25" style="373" customWidth="1"/>
    <col min="15371" max="15371" width="5" style="373" customWidth="1"/>
    <col min="15372" max="15372" width="6.25" style="373" bestFit="1" customWidth="1"/>
    <col min="15373" max="15373" width="5.125" style="373" customWidth="1"/>
    <col min="15374" max="15374" width="4.875" style="373" customWidth="1"/>
    <col min="15375" max="15375" width="5.25" style="373" customWidth="1"/>
    <col min="15376" max="15377" width="5.625" style="373" customWidth="1"/>
    <col min="15378" max="15378" width="1" style="373" customWidth="1"/>
    <col min="15379" max="15383" width="5.375" style="373" customWidth="1"/>
    <col min="15384" max="15384" width="5.625" style="373" customWidth="1"/>
    <col min="15385" max="15385" width="5.5" style="373" customWidth="1"/>
    <col min="15386" max="15386" width="5.875" style="373" customWidth="1"/>
    <col min="15387" max="15387" width="5.25" style="373" customWidth="1"/>
    <col min="15388" max="15390" width="5.375" style="373" customWidth="1"/>
    <col min="15391" max="15391" width="6.25" style="373" bestFit="1" customWidth="1"/>
    <col min="15392" max="15392" width="7.125" style="373" bestFit="1" customWidth="1"/>
    <col min="15393" max="15616" width="8.625" style="373"/>
    <col min="15617" max="15617" width="2.375" style="373" bestFit="1" customWidth="1"/>
    <col min="15618" max="15618" width="0" style="373" hidden="1" customWidth="1"/>
    <col min="15619" max="15619" width="3" style="373" customWidth="1"/>
    <col min="15620" max="15620" width="17.25" style="373" bestFit="1" customWidth="1"/>
    <col min="15621" max="15621" width="4.375" style="373" bestFit="1" customWidth="1"/>
    <col min="15622" max="15622" width="5.625" style="373" bestFit="1" customWidth="1"/>
    <col min="15623" max="15623" width="6.25" style="373" bestFit="1" customWidth="1"/>
    <col min="15624" max="15624" width="4.5" style="373" customWidth="1"/>
    <col min="15625" max="15625" width="31.75" style="373" bestFit="1" customWidth="1"/>
    <col min="15626" max="15626" width="1.25" style="373" customWidth="1"/>
    <col min="15627" max="15627" width="5" style="373" customWidth="1"/>
    <col min="15628" max="15628" width="6.25" style="373" bestFit="1" customWidth="1"/>
    <col min="15629" max="15629" width="5.125" style="373" customWidth="1"/>
    <col min="15630" max="15630" width="4.875" style="373" customWidth="1"/>
    <col min="15631" max="15631" width="5.25" style="373" customWidth="1"/>
    <col min="15632" max="15633" width="5.625" style="373" customWidth="1"/>
    <col min="15634" max="15634" width="1" style="373" customWidth="1"/>
    <col min="15635" max="15639" width="5.375" style="373" customWidth="1"/>
    <col min="15640" max="15640" width="5.625" style="373" customWidth="1"/>
    <col min="15641" max="15641" width="5.5" style="373" customWidth="1"/>
    <col min="15642" max="15642" width="5.875" style="373" customWidth="1"/>
    <col min="15643" max="15643" width="5.25" style="373" customWidth="1"/>
    <col min="15644" max="15646" width="5.375" style="373" customWidth="1"/>
    <col min="15647" max="15647" width="6.25" style="373" bestFit="1" customWidth="1"/>
    <col min="15648" max="15648" width="7.125" style="373" bestFit="1" customWidth="1"/>
    <col min="15649" max="15872" width="8.625" style="373"/>
    <col min="15873" max="15873" width="2.375" style="373" bestFit="1" customWidth="1"/>
    <col min="15874" max="15874" width="0" style="373" hidden="1" customWidth="1"/>
    <col min="15875" max="15875" width="3" style="373" customWidth="1"/>
    <col min="15876" max="15876" width="17.25" style="373" bestFit="1" customWidth="1"/>
    <col min="15877" max="15877" width="4.375" style="373" bestFit="1" customWidth="1"/>
    <col min="15878" max="15878" width="5.625" style="373" bestFit="1" customWidth="1"/>
    <col min="15879" max="15879" width="6.25" style="373" bestFit="1" customWidth="1"/>
    <col min="15880" max="15880" width="4.5" style="373" customWidth="1"/>
    <col min="15881" max="15881" width="31.75" style="373" bestFit="1" customWidth="1"/>
    <col min="15882" max="15882" width="1.25" style="373" customWidth="1"/>
    <col min="15883" max="15883" width="5" style="373" customWidth="1"/>
    <col min="15884" max="15884" width="6.25" style="373" bestFit="1" customWidth="1"/>
    <col min="15885" max="15885" width="5.125" style="373" customWidth="1"/>
    <col min="15886" max="15886" width="4.875" style="373" customWidth="1"/>
    <col min="15887" max="15887" width="5.25" style="373" customWidth="1"/>
    <col min="15888" max="15889" width="5.625" style="373" customWidth="1"/>
    <col min="15890" max="15890" width="1" style="373" customWidth="1"/>
    <col min="15891" max="15895" width="5.375" style="373" customWidth="1"/>
    <col min="15896" max="15896" width="5.625" style="373" customWidth="1"/>
    <col min="15897" max="15897" width="5.5" style="373" customWidth="1"/>
    <col min="15898" max="15898" width="5.875" style="373" customWidth="1"/>
    <col min="15899" max="15899" width="5.25" style="373" customWidth="1"/>
    <col min="15900" max="15902" width="5.375" style="373" customWidth="1"/>
    <col min="15903" max="15903" width="6.25" style="373" bestFit="1" customWidth="1"/>
    <col min="15904" max="15904" width="7.125" style="373" bestFit="1" customWidth="1"/>
    <col min="15905" max="16128" width="8.625" style="373"/>
    <col min="16129" max="16129" width="2.375" style="373" bestFit="1" customWidth="1"/>
    <col min="16130" max="16130" width="0" style="373" hidden="1" customWidth="1"/>
    <col min="16131" max="16131" width="3" style="373" customWidth="1"/>
    <col min="16132" max="16132" width="17.25" style="373" bestFit="1" customWidth="1"/>
    <col min="16133" max="16133" width="4.375" style="373" bestFit="1" customWidth="1"/>
    <col min="16134" max="16134" width="5.625" style="373" bestFit="1" customWidth="1"/>
    <col min="16135" max="16135" width="6.25" style="373" bestFit="1" customWidth="1"/>
    <col min="16136" max="16136" width="4.5" style="373" customWidth="1"/>
    <col min="16137" max="16137" width="31.75" style="373" bestFit="1" customWidth="1"/>
    <col min="16138" max="16138" width="1.25" style="373" customWidth="1"/>
    <col min="16139" max="16139" width="5" style="373" customWidth="1"/>
    <col min="16140" max="16140" width="6.25" style="373" bestFit="1" customWidth="1"/>
    <col min="16141" max="16141" width="5.125" style="373" customWidth="1"/>
    <col min="16142" max="16142" width="4.875" style="373" customWidth="1"/>
    <col min="16143" max="16143" width="5.25" style="373" customWidth="1"/>
    <col min="16144" max="16145" width="5.625" style="373" customWidth="1"/>
    <col min="16146" max="16146" width="1" style="373" customWidth="1"/>
    <col min="16147" max="16151" width="5.375" style="373" customWidth="1"/>
    <col min="16152" max="16152" width="5.625" style="373" customWidth="1"/>
    <col min="16153" max="16153" width="5.5" style="373" customWidth="1"/>
    <col min="16154" max="16154" width="5.875" style="373" customWidth="1"/>
    <col min="16155" max="16155" width="5.25" style="373" customWidth="1"/>
    <col min="16156" max="16158" width="5.375" style="373" customWidth="1"/>
    <col min="16159" max="16159" width="6.25" style="373" bestFit="1" customWidth="1"/>
    <col min="16160" max="16160" width="7.125" style="373" bestFit="1" customWidth="1"/>
    <col min="16161" max="16384" width="8.625" style="373"/>
  </cols>
  <sheetData>
    <row r="1" spans="1:32" ht="23">
      <c r="B1" s="1018" t="s">
        <v>389</v>
      </c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019"/>
      <c r="V1" s="1019"/>
      <c r="W1" s="1019"/>
      <c r="X1" s="1020"/>
      <c r="Y1" s="1020"/>
      <c r="Z1" s="1020"/>
      <c r="AA1" s="1020"/>
    </row>
    <row r="2" spans="1:32" ht="23">
      <c r="B2" s="1021" t="s">
        <v>390</v>
      </c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3"/>
      <c r="Y2" s="1023"/>
      <c r="Z2" s="1023"/>
      <c r="AA2" s="1023"/>
    </row>
    <row r="3" spans="1:32" ht="30" customHeight="1" thickBot="1">
      <c r="B3" s="373"/>
      <c r="C3" s="375"/>
      <c r="D3" s="376"/>
      <c r="E3" s="377"/>
      <c r="F3" s="378"/>
      <c r="G3" s="376"/>
      <c r="H3" s="377"/>
      <c r="J3" s="379"/>
      <c r="K3" s="380"/>
      <c r="L3" s="380"/>
      <c r="M3" s="380"/>
      <c r="N3" s="379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E3" s="380"/>
    </row>
    <row r="4" spans="1:32" ht="26.25" customHeight="1" thickBot="1">
      <c r="B4" s="381" t="s">
        <v>391</v>
      </c>
      <c r="C4" s="1024" t="s">
        <v>392</v>
      </c>
      <c r="D4" s="1024"/>
      <c r="E4" s="1024"/>
      <c r="F4" s="1024"/>
      <c r="G4" s="1024"/>
      <c r="H4" s="1024"/>
      <c r="I4" s="382"/>
      <c r="J4" s="383"/>
      <c r="K4" s="1025" t="s">
        <v>393</v>
      </c>
      <c r="L4" s="1026"/>
      <c r="M4" s="1026"/>
      <c r="N4" s="1026"/>
      <c r="O4" s="1026"/>
      <c r="P4" s="1026"/>
      <c r="Q4" s="1027"/>
      <c r="R4" s="380"/>
      <c r="S4" s="1025" t="s">
        <v>394</v>
      </c>
      <c r="T4" s="1026"/>
      <c r="U4" s="1026"/>
      <c r="V4" s="1026"/>
      <c r="W4" s="1026"/>
      <c r="X4" s="1027"/>
      <c r="Y4" s="380"/>
      <c r="Z4" s="1025" t="s">
        <v>395</v>
      </c>
      <c r="AA4" s="1026"/>
      <c r="AB4" s="1026"/>
      <c r="AC4" s="1026"/>
      <c r="AD4" s="1028"/>
    </row>
    <row r="5" spans="1:32" s="386" customFormat="1" ht="35.25" customHeight="1" thickBot="1">
      <c r="B5" s="387" t="s">
        <v>396</v>
      </c>
      <c r="C5" s="387" t="s">
        <v>397</v>
      </c>
      <c r="D5" s="388" t="s">
        <v>2</v>
      </c>
      <c r="E5" s="389" t="s">
        <v>398</v>
      </c>
      <c r="F5" s="390" t="s">
        <v>399</v>
      </c>
      <c r="G5" s="391" t="s">
        <v>4</v>
      </c>
      <c r="H5" s="392" t="s">
        <v>5</v>
      </c>
      <c r="I5" s="393" t="s">
        <v>6</v>
      </c>
      <c r="J5" s="394"/>
      <c r="K5" s="395" t="s">
        <v>7</v>
      </c>
      <c r="L5" s="396" t="s">
        <v>400</v>
      </c>
      <c r="M5" s="395" t="s">
        <v>8</v>
      </c>
      <c r="N5" s="396" t="s">
        <v>400</v>
      </c>
      <c r="O5" s="395" t="s">
        <v>9</v>
      </c>
      <c r="P5" s="396" t="s">
        <v>400</v>
      </c>
      <c r="Q5" s="396" t="s">
        <v>69</v>
      </c>
      <c r="R5" s="397"/>
      <c r="S5" s="398" t="s">
        <v>401</v>
      </c>
      <c r="T5" s="398" t="s">
        <v>402</v>
      </c>
      <c r="U5" s="384" t="s">
        <v>400</v>
      </c>
      <c r="V5" s="398" t="s">
        <v>403</v>
      </c>
      <c r="W5" s="385" t="s">
        <v>400</v>
      </c>
      <c r="X5" s="396" t="s">
        <v>69</v>
      </c>
      <c r="Z5" s="398" t="s">
        <v>404</v>
      </c>
      <c r="AA5" s="384" t="s">
        <v>400</v>
      </c>
      <c r="AB5" s="398" t="s">
        <v>405</v>
      </c>
      <c r="AC5" s="385" t="s">
        <v>400</v>
      </c>
      <c r="AD5" s="396" t="s">
        <v>69</v>
      </c>
    </row>
    <row r="6" spans="1:32" s="386" customFormat="1" ht="14" customHeight="1" thickBot="1">
      <c r="A6" s="386">
        <v>1</v>
      </c>
      <c r="B6" s="399">
        <f t="shared" ref="B6:B21" si="0">RANK(Q6,Q$6:Q$21)</f>
        <v>1</v>
      </c>
      <c r="C6" s="400">
        <v>55</v>
      </c>
      <c r="D6" s="401" t="str">
        <f t="shared" ref="D6:D21" si="1">VLOOKUP(C6,ListePilotes,3)</f>
        <v>Stephane CARRIER</v>
      </c>
      <c r="E6" s="402" t="str">
        <f t="shared" ref="E6:E21" si="2">VLOOKUP(C6,ListePilotes,4)</f>
        <v>Senior</v>
      </c>
      <c r="F6" s="402">
        <f t="shared" ref="F6:F21" si="3">VLOOKUP(C6,ListePilotes,6)</f>
        <v>2201048</v>
      </c>
      <c r="G6" s="402" t="str">
        <f t="shared" ref="G6:G21" si="4">VLOOKUP(C6,ListePilotes,7)</f>
        <v>LAMPACA</v>
      </c>
      <c r="H6" s="403" t="str">
        <f t="shared" ref="H6:H21" si="5">VLOOKUP(C6,ListePilotes,8)</f>
        <v>0959</v>
      </c>
      <c r="I6" s="404" t="str">
        <f t="shared" ref="I6:I21" si="6">VLOOKUP(C6,ListePilotes,9)</f>
        <v>CLUB AEROMODELISTE REGION ETANG DE BERRE</v>
      </c>
      <c r="J6" s="405"/>
      <c r="K6" s="406">
        <f t="shared" ref="K6:K21" si="7">VLOOKUP(C6,ListePilotes,10)</f>
        <v>517.77</v>
      </c>
      <c r="L6" s="407">
        <f>ROUND(K6/MAX(K$6:K$21)*1000,2)</f>
        <v>986.21</v>
      </c>
      <c r="M6" s="406">
        <f t="shared" ref="M6:M21" si="8">VLOOKUP(C6,ListePilotes,12)</f>
        <v>533.96</v>
      </c>
      <c r="N6" s="407">
        <f>ROUND(M6/MAX(M$6:M$21)*1000,2)</f>
        <v>1000</v>
      </c>
      <c r="O6" s="406">
        <f t="shared" ref="O6:O21" si="9">VLOOKUP(C6,ListePilotes,14)</f>
        <v>548.03</v>
      </c>
      <c r="P6" s="407">
        <f>ROUND(O6/MAX(O$6:O$21)*1000,2)</f>
        <v>1000</v>
      </c>
      <c r="Q6" s="408">
        <f>L6+N6+P6-MIN(L6,N6,P6)</f>
        <v>2000</v>
      </c>
      <c r="R6" s="409"/>
      <c r="S6" s="410">
        <f>ROUND(Q6/MAX(Q$6:Q$15)*1000,2)</f>
        <v>1000</v>
      </c>
      <c r="T6" s="411">
        <f t="shared" ref="T6:T15" si="10">VLOOKUP(C6,ListePilotes,18)</f>
        <v>597.04999999999995</v>
      </c>
      <c r="U6" s="412">
        <f>ROUND(T6/MAX(T$6:T$15)*1000,2)</f>
        <v>1000</v>
      </c>
      <c r="V6" s="411">
        <f t="shared" ref="V6:V15" si="11">VLOOKUP(C6,ListePilotes,20)</f>
        <v>614.66999999999996</v>
      </c>
      <c r="W6" s="412">
        <f>ROUND(V6/MAX(V$6:V$15)*1000,2)</f>
        <v>1000</v>
      </c>
      <c r="X6" s="410">
        <f>S6+U6+W6-MIN(S6,U6,W6)</f>
        <v>2000</v>
      </c>
      <c r="Z6" s="411">
        <f>VLOOKUP(C6,ListePilotes,23)</f>
        <v>678.45</v>
      </c>
      <c r="AA6" s="413">
        <f>ROUND(Z6/MAX(Z$6:Z$10)*1000,2)</f>
        <v>1000</v>
      </c>
      <c r="AB6" s="411">
        <f>VLOOKUP(C6,ListePilotes,25)</f>
        <v>631.91</v>
      </c>
      <c r="AC6" s="413">
        <f>ROUND(AB6/MAX(AB$6:AB$10)*1000,2)</f>
        <v>916.18</v>
      </c>
      <c r="AD6" s="408">
        <f>MAX(U6,W6)+MAX(AA6,AC6)</f>
        <v>2000</v>
      </c>
    </row>
    <row r="7" spans="1:32" s="386" customFormat="1" ht="14" customHeight="1" thickBot="1">
      <c r="A7" s="386">
        <v>2</v>
      </c>
      <c r="B7" s="399">
        <f t="shared" si="0"/>
        <v>2</v>
      </c>
      <c r="C7" s="414">
        <v>48</v>
      </c>
      <c r="D7" s="415" t="str">
        <f t="shared" si="1"/>
        <v>Christophe PAYSANT-LE ROUX</v>
      </c>
      <c r="E7" s="416" t="str">
        <f t="shared" si="2"/>
        <v>Senior</v>
      </c>
      <c r="F7" s="416">
        <f t="shared" si="3"/>
        <v>8409690</v>
      </c>
      <c r="G7" s="416" t="str">
        <f t="shared" si="4"/>
        <v>LAMNOR</v>
      </c>
      <c r="H7" s="417" t="str">
        <f t="shared" si="5"/>
        <v>0967</v>
      </c>
      <c r="I7" s="418" t="str">
        <f t="shared" si="6"/>
        <v>HAGUE MODEL AIR CLUB</v>
      </c>
      <c r="J7" s="405"/>
      <c r="K7" s="419">
        <f t="shared" si="7"/>
        <v>525.01</v>
      </c>
      <c r="L7" s="420">
        <f t="shared" ref="L7:L21" si="12">ROUND(K7/MAX(K$6:K$21)*1000,2)</f>
        <v>1000</v>
      </c>
      <c r="M7" s="419">
        <f t="shared" si="8"/>
        <v>528.66999999999996</v>
      </c>
      <c r="N7" s="420">
        <f t="shared" ref="N7:N21" si="13">ROUND(M7/MAX(M$6:M$21)*1000,2)</f>
        <v>990.09</v>
      </c>
      <c r="O7" s="419">
        <f t="shared" si="9"/>
        <v>537.82000000000005</v>
      </c>
      <c r="P7" s="420">
        <f t="shared" ref="P7:P21" si="14">ROUND(O7/MAX(O$6:O$21)*1000,2)</f>
        <v>981.37</v>
      </c>
      <c r="Q7" s="421">
        <f t="shared" ref="Q7:Q21" si="15">L7+N7+P7-MIN(L7,N7,P7)</f>
        <v>1990.0900000000001</v>
      </c>
      <c r="R7" s="409"/>
      <c r="S7" s="422">
        <f t="shared" ref="S7:S15" si="16">ROUND(Q7/MAX(Q$6:Q$15)*1000,2)</f>
        <v>995.05</v>
      </c>
      <c r="T7" s="423">
        <f t="shared" si="10"/>
        <v>582.61</v>
      </c>
      <c r="U7" s="424">
        <f t="shared" ref="U7:U15" si="17">ROUND(T7/MAX(T$6:T$15)*1000,2)</f>
        <v>975.81</v>
      </c>
      <c r="V7" s="423">
        <f t="shared" si="11"/>
        <v>609.04</v>
      </c>
      <c r="W7" s="424">
        <f t="shared" ref="W7:W15" si="18">ROUND(V7/MAX(V$6:V$15)*1000,2)</f>
        <v>990.84</v>
      </c>
      <c r="X7" s="422">
        <f t="shared" ref="X7:X15" si="19">S7+U7+W7-MIN(S7,U7,W7)</f>
        <v>1985.8899999999999</v>
      </c>
      <c r="Z7" s="423">
        <f>VLOOKUP(C7,ListePilotes,23)</f>
        <v>657.49</v>
      </c>
      <c r="AA7" s="425">
        <f>ROUND(Z7/MAX(Z$6:Z$10)*1000,2)</f>
        <v>969.11</v>
      </c>
      <c r="AB7" s="423">
        <f>VLOOKUP(C7,ListePilotes,25)</f>
        <v>689.72</v>
      </c>
      <c r="AC7" s="425">
        <f>ROUND(AB7/MAX(AB$6:AB$10)*1000,2)</f>
        <v>1000</v>
      </c>
      <c r="AD7" s="421">
        <f>MAX(U7,W7)+MAX(AA7,AC7)</f>
        <v>1990.8400000000001</v>
      </c>
    </row>
    <row r="8" spans="1:32" s="386" customFormat="1" ht="14" customHeight="1" thickBot="1">
      <c r="A8" s="386">
        <v>3</v>
      </c>
      <c r="B8" s="399">
        <f t="shared" si="0"/>
        <v>3</v>
      </c>
      <c r="C8" s="414">
        <v>47</v>
      </c>
      <c r="D8" s="415" t="str">
        <f t="shared" si="1"/>
        <v>Pierre ENCOGNERE</v>
      </c>
      <c r="E8" s="416" t="str">
        <f t="shared" si="2"/>
        <v>Senior</v>
      </c>
      <c r="F8" s="416">
        <f t="shared" si="3"/>
        <v>9703970</v>
      </c>
      <c r="G8" s="416" t="str">
        <f t="shared" si="4"/>
        <v>LAMNA</v>
      </c>
      <c r="H8" s="417" t="str">
        <f t="shared" si="5"/>
        <v>0583</v>
      </c>
      <c r="I8" s="418" t="str">
        <f t="shared" si="6"/>
        <v>CLUB AEROMODELISTE DU MEDOC</v>
      </c>
      <c r="J8" s="405"/>
      <c r="K8" s="419">
        <f t="shared" si="7"/>
        <v>486.21</v>
      </c>
      <c r="L8" s="420">
        <f t="shared" si="12"/>
        <v>926.1</v>
      </c>
      <c r="M8" s="419">
        <f t="shared" si="8"/>
        <v>504.35</v>
      </c>
      <c r="N8" s="420">
        <f t="shared" si="13"/>
        <v>944.55</v>
      </c>
      <c r="O8" s="419">
        <f t="shared" si="9"/>
        <v>519.26</v>
      </c>
      <c r="P8" s="420">
        <f t="shared" si="14"/>
        <v>947.5</v>
      </c>
      <c r="Q8" s="421">
        <f t="shared" si="15"/>
        <v>1892.0500000000002</v>
      </c>
      <c r="R8" s="409"/>
      <c r="S8" s="422">
        <f t="shared" si="16"/>
        <v>946.03</v>
      </c>
      <c r="T8" s="423">
        <f t="shared" si="10"/>
        <v>564.41999999999996</v>
      </c>
      <c r="U8" s="424">
        <f t="shared" si="17"/>
        <v>945.35</v>
      </c>
      <c r="V8" s="423">
        <f t="shared" si="11"/>
        <v>582.42999999999995</v>
      </c>
      <c r="W8" s="424">
        <f t="shared" si="18"/>
        <v>947.55</v>
      </c>
      <c r="X8" s="422">
        <f t="shared" si="19"/>
        <v>1893.5800000000004</v>
      </c>
      <c r="Z8" s="423">
        <f>VLOOKUP(C8,ListePilotes,23)</f>
        <v>648.72</v>
      </c>
      <c r="AA8" s="425">
        <f>ROUND(Z8/MAX(Z$6:Z$10)*1000,2)</f>
        <v>956.18</v>
      </c>
      <c r="AB8" s="423">
        <f>VLOOKUP(C8,ListePilotes,25)</f>
        <v>656.1</v>
      </c>
      <c r="AC8" s="425">
        <f>ROUND(AB8/MAX(AB$6:AB$10)*1000,2)</f>
        <v>951.26</v>
      </c>
      <c r="AD8" s="421">
        <f>MAX(U8,W8)+MAX(AA8,AC8)</f>
        <v>1903.73</v>
      </c>
    </row>
    <row r="9" spans="1:32" s="386" customFormat="1" ht="14" customHeight="1" thickBot="1">
      <c r="A9" s="386">
        <v>4</v>
      </c>
      <c r="B9" s="399">
        <f t="shared" si="0"/>
        <v>4</v>
      </c>
      <c r="C9" s="426">
        <v>53</v>
      </c>
      <c r="D9" s="415" t="str">
        <f t="shared" si="1"/>
        <v>Antonin PAYSANT-LE ROUX</v>
      </c>
      <c r="E9" s="416" t="str">
        <f t="shared" si="2"/>
        <v>Junior</v>
      </c>
      <c r="F9" s="416">
        <f t="shared" si="3"/>
        <v>1123068</v>
      </c>
      <c r="G9" s="416" t="str">
        <f t="shared" si="4"/>
        <v>LAMNOR</v>
      </c>
      <c r="H9" s="417" t="str">
        <f t="shared" si="5"/>
        <v>0967</v>
      </c>
      <c r="I9" s="418" t="str">
        <f t="shared" si="6"/>
        <v>HAGUE MODEL AIR CLUB</v>
      </c>
      <c r="J9" s="405"/>
      <c r="K9" s="419">
        <f t="shared" si="7"/>
        <v>485.9</v>
      </c>
      <c r="L9" s="420">
        <f t="shared" si="12"/>
        <v>925.51</v>
      </c>
      <c r="M9" s="419">
        <f t="shared" si="8"/>
        <v>502.18</v>
      </c>
      <c r="N9" s="420">
        <f t="shared" si="13"/>
        <v>940.48</v>
      </c>
      <c r="O9" s="419">
        <f t="shared" si="9"/>
        <v>503.69</v>
      </c>
      <c r="P9" s="420">
        <f t="shared" si="14"/>
        <v>919.09</v>
      </c>
      <c r="Q9" s="421">
        <f t="shared" si="15"/>
        <v>1865.9899999999998</v>
      </c>
      <c r="R9" s="409"/>
      <c r="S9" s="422">
        <f t="shared" si="16"/>
        <v>933</v>
      </c>
      <c r="T9" s="423">
        <f t="shared" si="10"/>
        <v>559.38</v>
      </c>
      <c r="U9" s="424">
        <f t="shared" si="17"/>
        <v>936.91</v>
      </c>
      <c r="V9" s="423">
        <f t="shared" si="11"/>
        <v>567.97</v>
      </c>
      <c r="W9" s="424">
        <f t="shared" si="18"/>
        <v>924.02</v>
      </c>
      <c r="X9" s="422">
        <f t="shared" si="19"/>
        <v>1869.9099999999999</v>
      </c>
      <c r="Z9" s="423">
        <f>VLOOKUP(C9,ListePilotes,23)</f>
        <v>603.07000000000005</v>
      </c>
      <c r="AA9" s="425">
        <f>ROUND(Z9/MAX(Z$6:Z$10)*1000,2)</f>
        <v>888.89</v>
      </c>
      <c r="AB9" s="423">
        <f>VLOOKUP(C9,ListePilotes,25)</f>
        <v>622.03</v>
      </c>
      <c r="AC9" s="425">
        <f>ROUND(AB9/MAX(AB$6:AB$10)*1000,2)</f>
        <v>901.86</v>
      </c>
      <c r="AD9" s="421">
        <f>MAX(U9,W9)+MAX(AA9,AC9)</f>
        <v>1838.77</v>
      </c>
    </row>
    <row r="10" spans="1:32" s="386" customFormat="1" ht="14" customHeight="1" thickBot="1">
      <c r="A10" s="386">
        <v>5</v>
      </c>
      <c r="B10" s="399">
        <f t="shared" si="0"/>
        <v>5</v>
      </c>
      <c r="C10" s="426">
        <v>52</v>
      </c>
      <c r="D10" s="415" t="str">
        <f t="shared" si="1"/>
        <v>Jonathan BOSSION</v>
      </c>
      <c r="E10" s="416" t="str">
        <f t="shared" si="2"/>
        <v>Senior</v>
      </c>
      <c r="F10" s="416">
        <f t="shared" si="3"/>
        <v>9707421</v>
      </c>
      <c r="G10" s="416" t="str">
        <f t="shared" si="4"/>
        <v>LAMPACA</v>
      </c>
      <c r="H10" s="417" t="str">
        <f t="shared" si="5"/>
        <v>0842</v>
      </c>
      <c r="I10" s="418" t="str">
        <f t="shared" si="6"/>
        <v>MODEL AIR CLUB D AIX EN PROVENCE</v>
      </c>
      <c r="J10" s="405"/>
      <c r="K10" s="419">
        <f t="shared" si="7"/>
        <v>469.11</v>
      </c>
      <c r="L10" s="420">
        <f t="shared" si="12"/>
        <v>893.53</v>
      </c>
      <c r="M10" s="419">
        <f t="shared" si="8"/>
        <v>484.88</v>
      </c>
      <c r="N10" s="420">
        <f t="shared" si="13"/>
        <v>908.08</v>
      </c>
      <c r="O10" s="419">
        <f t="shared" si="9"/>
        <v>480.82</v>
      </c>
      <c r="P10" s="420">
        <f t="shared" si="14"/>
        <v>877.36</v>
      </c>
      <c r="Q10" s="421">
        <f t="shared" si="15"/>
        <v>1801.6100000000001</v>
      </c>
      <c r="R10" s="397"/>
      <c r="S10" s="422">
        <f t="shared" si="16"/>
        <v>900.81</v>
      </c>
      <c r="T10" s="423">
        <f t="shared" si="10"/>
        <v>463.68</v>
      </c>
      <c r="U10" s="424">
        <f t="shared" si="17"/>
        <v>776.62</v>
      </c>
      <c r="V10" s="423">
        <f t="shared" si="11"/>
        <v>523.54999999999995</v>
      </c>
      <c r="W10" s="424">
        <f t="shared" si="18"/>
        <v>851.76</v>
      </c>
      <c r="X10" s="422">
        <f t="shared" si="19"/>
        <v>1752.5699999999997</v>
      </c>
      <c r="Y10" s="427"/>
      <c r="Z10" s="428">
        <f>VLOOKUP(C10,ListePilotes,23)</f>
        <v>528.88</v>
      </c>
      <c r="AA10" s="429">
        <f>ROUND(Z10/MAX(Z$6:Z$10)*1000,2)</f>
        <v>779.54</v>
      </c>
      <c r="AB10" s="428">
        <f>VLOOKUP(C10,ListePilotes,25)</f>
        <v>617.57000000000005</v>
      </c>
      <c r="AC10" s="429">
        <f>ROUND(AB10/MAX(AB$6:AB$10)*1000,2)</f>
        <v>895.39</v>
      </c>
      <c r="AD10" s="430">
        <f>MAX(U10,W10)+MAX(AA10,AC10)</f>
        <v>1747.15</v>
      </c>
    </row>
    <row r="11" spans="1:32" s="386" customFormat="1" ht="14" customHeight="1" thickBot="1">
      <c r="A11" s="386">
        <v>6</v>
      </c>
      <c r="B11" s="399">
        <f t="shared" si="0"/>
        <v>7</v>
      </c>
      <c r="C11" s="426">
        <v>45</v>
      </c>
      <c r="D11" s="415" t="str">
        <f t="shared" si="1"/>
        <v>Jean-Christian MICHEL</v>
      </c>
      <c r="E11" s="416" t="str">
        <f t="shared" si="2"/>
        <v>Senior</v>
      </c>
      <c r="F11" s="416">
        <f t="shared" si="3"/>
        <v>909896</v>
      </c>
      <c r="G11" s="416" t="str">
        <f t="shared" si="4"/>
        <v>LAMGE</v>
      </c>
      <c r="H11" s="417" t="str">
        <f t="shared" si="5"/>
        <v>0386</v>
      </c>
      <c r="I11" s="418" t="str">
        <f t="shared" si="6"/>
        <v>LES TEUFS-TEUFS</v>
      </c>
      <c r="J11" s="409"/>
      <c r="K11" s="419">
        <f t="shared" si="7"/>
        <v>437.06</v>
      </c>
      <c r="L11" s="420">
        <f t="shared" si="12"/>
        <v>832.48</v>
      </c>
      <c r="M11" s="419">
        <f t="shared" si="8"/>
        <v>457.56</v>
      </c>
      <c r="N11" s="420">
        <f t="shared" si="13"/>
        <v>856.92</v>
      </c>
      <c r="O11" s="419">
        <f t="shared" si="9"/>
        <v>471.76</v>
      </c>
      <c r="P11" s="420">
        <f t="shared" si="14"/>
        <v>860.83</v>
      </c>
      <c r="Q11" s="421">
        <f t="shared" si="15"/>
        <v>1717.75</v>
      </c>
      <c r="R11" s="405"/>
      <c r="S11" s="422">
        <f t="shared" si="16"/>
        <v>858.88</v>
      </c>
      <c r="T11" s="423">
        <f t="shared" si="10"/>
        <v>427.85</v>
      </c>
      <c r="U11" s="424">
        <f t="shared" si="17"/>
        <v>716.61</v>
      </c>
      <c r="V11" s="423">
        <f t="shared" si="11"/>
        <v>0</v>
      </c>
      <c r="W11" s="424">
        <f t="shared" si="18"/>
        <v>0</v>
      </c>
      <c r="X11" s="422">
        <f t="shared" si="19"/>
        <v>1575.49</v>
      </c>
      <c r="Y11" s="383"/>
      <c r="Z11" s="431"/>
      <c r="AA11" s="431"/>
      <c r="AB11" s="431"/>
      <c r="AC11" s="431"/>
      <c r="AD11" s="431"/>
      <c r="AE11" s="431"/>
    </row>
    <row r="12" spans="1:32" s="386" customFormat="1" ht="14" customHeight="1" thickBot="1">
      <c r="A12" s="386">
        <v>7</v>
      </c>
      <c r="B12" s="399">
        <f t="shared" si="0"/>
        <v>10</v>
      </c>
      <c r="C12" s="426">
        <v>40</v>
      </c>
      <c r="D12" s="415" t="str">
        <f t="shared" si="1"/>
        <v>Arnaud BOURDAIRE</v>
      </c>
      <c r="E12" s="416" t="str">
        <f t="shared" si="2"/>
        <v>Senior</v>
      </c>
      <c r="F12" s="416">
        <f t="shared" si="3"/>
        <v>703709</v>
      </c>
      <c r="G12" s="416" t="str">
        <f t="shared" si="4"/>
        <v>LAMGE</v>
      </c>
      <c r="H12" s="417" t="str">
        <f t="shared" si="5"/>
        <v>0289</v>
      </c>
      <c r="I12" s="418" t="str">
        <f t="shared" si="6"/>
        <v>LES AILES SPARNACIENNES</v>
      </c>
      <c r="J12" s="409"/>
      <c r="K12" s="419">
        <f t="shared" si="7"/>
        <v>429.34</v>
      </c>
      <c r="L12" s="420">
        <f t="shared" si="12"/>
        <v>817.77</v>
      </c>
      <c r="M12" s="419">
        <f t="shared" si="8"/>
        <v>0</v>
      </c>
      <c r="N12" s="420">
        <f t="shared" si="13"/>
        <v>0</v>
      </c>
      <c r="O12" s="419">
        <f t="shared" si="9"/>
        <v>466.35</v>
      </c>
      <c r="P12" s="420">
        <f t="shared" si="14"/>
        <v>850.96</v>
      </c>
      <c r="Q12" s="421">
        <f t="shared" si="15"/>
        <v>1668.73</v>
      </c>
      <c r="R12" s="409"/>
      <c r="S12" s="422">
        <f t="shared" si="16"/>
        <v>834.37</v>
      </c>
      <c r="T12" s="423">
        <f t="shared" si="10"/>
        <v>408.8</v>
      </c>
      <c r="U12" s="424">
        <f t="shared" si="17"/>
        <v>684.7</v>
      </c>
      <c r="V12" s="423">
        <f t="shared" si="11"/>
        <v>0</v>
      </c>
      <c r="W12" s="424">
        <f t="shared" si="18"/>
        <v>0</v>
      </c>
      <c r="X12" s="422">
        <f t="shared" si="19"/>
        <v>1519.0700000000002</v>
      </c>
      <c r="Y12" s="383"/>
    </row>
    <row r="13" spans="1:32" s="386" customFormat="1" ht="14" customHeight="1" thickBot="1">
      <c r="A13" s="386">
        <v>8</v>
      </c>
      <c r="B13" s="399">
        <f t="shared" si="0"/>
        <v>6</v>
      </c>
      <c r="C13" s="426">
        <v>43</v>
      </c>
      <c r="D13" s="415" t="str">
        <f t="shared" si="1"/>
        <v>Michel DEBANS</v>
      </c>
      <c r="E13" s="416" t="str">
        <f t="shared" si="2"/>
        <v>Senior</v>
      </c>
      <c r="F13" s="416">
        <f t="shared" si="3"/>
        <v>403952</v>
      </c>
      <c r="G13" s="416" t="str">
        <f t="shared" si="4"/>
        <v>LAMOCC</v>
      </c>
      <c r="H13" s="417" t="str">
        <f t="shared" si="5"/>
        <v>0095</v>
      </c>
      <c r="I13" s="418" t="str">
        <f t="shared" si="6"/>
        <v>LE PHOENIX A.C. DE THIL</v>
      </c>
      <c r="J13" s="405"/>
      <c r="K13" s="419">
        <f t="shared" si="7"/>
        <v>420.48</v>
      </c>
      <c r="L13" s="420">
        <f t="shared" si="12"/>
        <v>800.9</v>
      </c>
      <c r="M13" s="419">
        <f t="shared" si="8"/>
        <v>468.02</v>
      </c>
      <c r="N13" s="420">
        <f t="shared" si="13"/>
        <v>876.51</v>
      </c>
      <c r="O13" s="419">
        <f t="shared" si="9"/>
        <v>463.23</v>
      </c>
      <c r="P13" s="420">
        <f t="shared" si="14"/>
        <v>845.26</v>
      </c>
      <c r="Q13" s="421">
        <f t="shared" si="15"/>
        <v>1721.77</v>
      </c>
      <c r="R13" s="405"/>
      <c r="S13" s="422">
        <f t="shared" si="16"/>
        <v>860.89</v>
      </c>
      <c r="T13" s="423">
        <f t="shared" si="10"/>
        <v>0</v>
      </c>
      <c r="U13" s="424">
        <f t="shared" si="17"/>
        <v>0</v>
      </c>
      <c r="V13" s="423">
        <f t="shared" si="11"/>
        <v>0</v>
      </c>
      <c r="W13" s="424">
        <f t="shared" si="18"/>
        <v>0</v>
      </c>
      <c r="X13" s="422">
        <f t="shared" si="19"/>
        <v>860.89</v>
      </c>
      <c r="Z13" s="432"/>
      <c r="AA13" s="431"/>
      <c r="AB13" s="433"/>
      <c r="AC13" s="431"/>
      <c r="AD13" s="433"/>
      <c r="AE13" s="433"/>
    </row>
    <row r="14" spans="1:32" s="386" customFormat="1" ht="14" customHeight="1" thickBot="1">
      <c r="A14" s="386">
        <v>9</v>
      </c>
      <c r="B14" s="399">
        <f t="shared" si="0"/>
        <v>8</v>
      </c>
      <c r="C14" s="426">
        <v>56</v>
      </c>
      <c r="D14" s="415" t="str">
        <f t="shared" si="1"/>
        <v>Eric SIMON</v>
      </c>
      <c r="E14" s="416" t="str">
        <f t="shared" si="2"/>
        <v>Senior</v>
      </c>
      <c r="F14" s="416">
        <f t="shared" si="3"/>
        <v>406640</v>
      </c>
      <c r="G14" s="416" t="str">
        <f t="shared" si="4"/>
        <v>LAMOCC</v>
      </c>
      <c r="H14" s="417" t="str">
        <f t="shared" si="5"/>
        <v>0031</v>
      </c>
      <c r="I14" s="418" t="str">
        <f t="shared" si="6"/>
        <v>AERO MODELES CLUB PUJAUT</v>
      </c>
      <c r="J14" s="409"/>
      <c r="K14" s="419">
        <f t="shared" si="7"/>
        <v>444.83</v>
      </c>
      <c r="L14" s="420">
        <f t="shared" si="12"/>
        <v>847.28</v>
      </c>
      <c r="M14" s="419">
        <f t="shared" si="8"/>
        <v>0</v>
      </c>
      <c r="N14" s="420">
        <f t="shared" si="13"/>
        <v>0</v>
      </c>
      <c r="O14" s="419">
        <f t="shared" si="9"/>
        <v>469.46</v>
      </c>
      <c r="P14" s="420">
        <f t="shared" si="14"/>
        <v>856.63</v>
      </c>
      <c r="Q14" s="421">
        <f t="shared" si="15"/>
        <v>1703.9099999999999</v>
      </c>
      <c r="R14" s="405"/>
      <c r="S14" s="422">
        <f t="shared" si="16"/>
        <v>851.96</v>
      </c>
      <c r="T14" s="423">
        <f t="shared" si="10"/>
        <v>0</v>
      </c>
      <c r="U14" s="424">
        <f t="shared" si="17"/>
        <v>0</v>
      </c>
      <c r="V14" s="423">
        <f t="shared" si="11"/>
        <v>0</v>
      </c>
      <c r="W14" s="424">
        <f t="shared" si="18"/>
        <v>0</v>
      </c>
      <c r="X14" s="422">
        <f t="shared" si="19"/>
        <v>851.96</v>
      </c>
      <c r="Y14" s="383"/>
    </row>
    <row r="15" spans="1:32" s="386" customFormat="1" ht="14" customHeight="1" thickBot="1">
      <c r="A15" s="386">
        <v>10</v>
      </c>
      <c r="B15" s="399">
        <f t="shared" si="0"/>
        <v>9</v>
      </c>
      <c r="C15" s="426">
        <v>50</v>
      </c>
      <c r="D15" s="415" t="str">
        <f t="shared" si="1"/>
        <v>Frédéric GARNIER</v>
      </c>
      <c r="E15" s="416" t="str">
        <f t="shared" si="2"/>
        <v>Senior</v>
      </c>
      <c r="F15" s="416">
        <f t="shared" si="3"/>
        <v>1404206</v>
      </c>
      <c r="G15" s="416" t="str">
        <f t="shared" si="4"/>
        <v>LAMNOR</v>
      </c>
      <c r="H15" s="417" t="str">
        <f t="shared" si="5"/>
        <v>0588</v>
      </c>
      <c r="I15" s="418" t="str">
        <f t="shared" si="6"/>
        <v>MODEL AIR CLUB CONCHOIS</v>
      </c>
      <c r="J15" s="409"/>
      <c r="K15" s="419">
        <f t="shared" si="7"/>
        <v>448.3</v>
      </c>
      <c r="L15" s="420">
        <f t="shared" si="12"/>
        <v>853.89</v>
      </c>
      <c r="M15" s="419">
        <f t="shared" si="8"/>
        <v>0</v>
      </c>
      <c r="N15" s="420">
        <f t="shared" si="13"/>
        <v>0</v>
      </c>
      <c r="O15" s="419">
        <f t="shared" si="9"/>
        <v>458.78</v>
      </c>
      <c r="P15" s="420">
        <f t="shared" si="14"/>
        <v>837.14</v>
      </c>
      <c r="Q15" s="421">
        <f t="shared" si="15"/>
        <v>1691.03</v>
      </c>
      <c r="R15" s="409"/>
      <c r="S15" s="434">
        <f t="shared" si="16"/>
        <v>845.52</v>
      </c>
      <c r="T15" s="428">
        <f t="shared" si="10"/>
        <v>0</v>
      </c>
      <c r="U15" s="435">
        <f t="shared" si="17"/>
        <v>0</v>
      </c>
      <c r="V15" s="428">
        <f t="shared" si="11"/>
        <v>0</v>
      </c>
      <c r="W15" s="435">
        <f t="shared" si="18"/>
        <v>0</v>
      </c>
      <c r="X15" s="434">
        <f t="shared" si="19"/>
        <v>845.52</v>
      </c>
      <c r="Y15" s="383"/>
    </row>
    <row r="16" spans="1:32" s="386" customFormat="1" ht="14" customHeight="1" thickBot="1">
      <c r="A16" s="386">
        <v>11</v>
      </c>
      <c r="B16" s="399">
        <f t="shared" si="0"/>
        <v>11</v>
      </c>
      <c r="C16" s="426">
        <v>41</v>
      </c>
      <c r="D16" s="415" t="str">
        <f t="shared" si="1"/>
        <v>Laurent BOUCHET</v>
      </c>
      <c r="E16" s="416" t="str">
        <f t="shared" si="2"/>
        <v>Senior</v>
      </c>
      <c r="F16" s="416">
        <f t="shared" si="3"/>
        <v>2200951</v>
      </c>
      <c r="G16" s="416" t="str">
        <f t="shared" si="4"/>
        <v>LAMBFC</v>
      </c>
      <c r="H16" s="417" t="str">
        <f t="shared" si="5"/>
        <v>0542</v>
      </c>
      <c r="I16" s="418" t="str">
        <f t="shared" si="6"/>
        <v>ASS. M.A.C. DE SERMANGE</v>
      </c>
      <c r="J16" s="409"/>
      <c r="K16" s="419">
        <f t="shared" si="7"/>
        <v>414.01</v>
      </c>
      <c r="L16" s="420">
        <f t="shared" si="12"/>
        <v>788.58</v>
      </c>
      <c r="M16" s="419">
        <f t="shared" si="8"/>
        <v>451.07</v>
      </c>
      <c r="N16" s="420">
        <f t="shared" si="13"/>
        <v>844.76</v>
      </c>
      <c r="O16" s="419">
        <f t="shared" si="9"/>
        <v>446.82</v>
      </c>
      <c r="P16" s="420">
        <f t="shared" si="14"/>
        <v>815.32</v>
      </c>
      <c r="Q16" s="421">
        <f t="shared" si="15"/>
        <v>1660.0800000000004</v>
      </c>
      <c r="R16" s="409"/>
      <c r="S16" s="432"/>
      <c r="T16" s="431"/>
      <c r="U16" s="433"/>
      <c r="V16" s="431"/>
      <c r="W16" s="433"/>
      <c r="X16" s="433"/>
      <c r="Y16" s="383"/>
      <c r="Z16" s="383"/>
      <c r="AA16" s="383"/>
      <c r="AB16" s="383"/>
      <c r="AF16" s="383"/>
    </row>
    <row r="17" spans="1:32" s="386" customFormat="1" ht="14" customHeight="1" thickBot="1">
      <c r="A17" s="386">
        <v>12</v>
      </c>
      <c r="B17" s="399">
        <f t="shared" si="0"/>
        <v>12</v>
      </c>
      <c r="C17" s="426">
        <v>46</v>
      </c>
      <c r="D17" s="415" t="str">
        <f t="shared" si="1"/>
        <v>Serge CATALDO</v>
      </c>
      <c r="E17" s="416" t="str">
        <f t="shared" si="2"/>
        <v>Senior</v>
      </c>
      <c r="F17" s="416">
        <f t="shared" si="3"/>
        <v>606715</v>
      </c>
      <c r="G17" s="416" t="str">
        <f t="shared" si="4"/>
        <v>LAMPACA</v>
      </c>
      <c r="H17" s="417" t="str">
        <f t="shared" si="5"/>
        <v>0842</v>
      </c>
      <c r="I17" s="418" t="str">
        <f t="shared" si="6"/>
        <v>MODEL AIR CLUB D AIX EN PROVENCE</v>
      </c>
      <c r="J17" s="409"/>
      <c r="K17" s="419">
        <f t="shared" si="7"/>
        <v>431.7</v>
      </c>
      <c r="L17" s="420">
        <f t="shared" si="12"/>
        <v>822.27</v>
      </c>
      <c r="M17" s="419">
        <f t="shared" si="8"/>
        <v>391.25</v>
      </c>
      <c r="N17" s="420">
        <f t="shared" si="13"/>
        <v>732.73</v>
      </c>
      <c r="O17" s="419">
        <f t="shared" si="9"/>
        <v>457.66</v>
      </c>
      <c r="P17" s="420">
        <f t="shared" si="14"/>
        <v>835.1</v>
      </c>
      <c r="Q17" s="421">
        <f t="shared" si="15"/>
        <v>1657.37</v>
      </c>
      <c r="R17" s="409"/>
      <c r="S17" s="431"/>
      <c r="T17" s="431"/>
      <c r="U17" s="433"/>
      <c r="V17" s="431"/>
      <c r="W17" s="433"/>
      <c r="X17" s="433"/>
      <c r="Y17" s="383"/>
      <c r="Z17" s="383"/>
      <c r="AA17" s="383"/>
      <c r="AB17" s="383"/>
      <c r="AF17" s="383"/>
    </row>
    <row r="18" spans="1:32" s="386" customFormat="1" ht="14" customHeight="1" thickBot="1">
      <c r="A18" s="386">
        <v>13</v>
      </c>
      <c r="B18" s="399">
        <f t="shared" si="0"/>
        <v>13</v>
      </c>
      <c r="C18" s="426">
        <v>44</v>
      </c>
      <c r="D18" s="415" t="str">
        <f t="shared" si="1"/>
        <v>Frédéric VERROUST</v>
      </c>
      <c r="E18" s="416" t="str">
        <f t="shared" si="2"/>
        <v>Senior</v>
      </c>
      <c r="F18" s="416">
        <f t="shared" si="3"/>
        <v>8409363</v>
      </c>
      <c r="G18" s="416" t="str">
        <f t="shared" si="4"/>
        <v>LAMNOR</v>
      </c>
      <c r="H18" s="417" t="str">
        <f t="shared" si="5"/>
        <v>0223</v>
      </c>
      <c r="I18" s="418" t="str">
        <f t="shared" si="6"/>
        <v>CLUB MODELISTE DE DIEPPE</v>
      </c>
      <c r="J18" s="409"/>
      <c r="K18" s="419">
        <f t="shared" si="7"/>
        <v>412.16</v>
      </c>
      <c r="L18" s="420">
        <f t="shared" si="12"/>
        <v>785.05</v>
      </c>
      <c r="M18" s="419">
        <f t="shared" si="8"/>
        <v>0</v>
      </c>
      <c r="N18" s="420">
        <f t="shared" si="13"/>
        <v>0</v>
      </c>
      <c r="O18" s="419">
        <f t="shared" si="9"/>
        <v>466.53</v>
      </c>
      <c r="P18" s="420">
        <f t="shared" si="14"/>
        <v>851.29</v>
      </c>
      <c r="Q18" s="421">
        <f t="shared" si="15"/>
        <v>1636.34</v>
      </c>
      <c r="R18" s="409"/>
      <c r="S18" s="383"/>
      <c r="T18" s="383"/>
      <c r="U18" s="383"/>
      <c r="V18" s="383"/>
      <c r="W18" s="436"/>
      <c r="X18" s="383"/>
      <c r="Y18" s="383"/>
      <c r="Z18" s="383"/>
      <c r="AA18" s="380"/>
      <c r="AB18" s="383"/>
      <c r="AF18" s="383"/>
    </row>
    <row r="19" spans="1:32" s="386" customFormat="1" ht="14" customHeight="1" thickBot="1">
      <c r="A19" s="386">
        <v>14</v>
      </c>
      <c r="B19" s="399">
        <f t="shared" si="0"/>
        <v>14</v>
      </c>
      <c r="C19" s="426">
        <v>51</v>
      </c>
      <c r="D19" s="415" t="str">
        <f t="shared" si="1"/>
        <v>Jacques VEYRINE</v>
      </c>
      <c r="E19" s="416" t="str">
        <f t="shared" si="2"/>
        <v>Senior</v>
      </c>
      <c r="F19" s="416">
        <f t="shared" si="3"/>
        <v>9903785</v>
      </c>
      <c r="G19" s="416" t="str">
        <f t="shared" si="4"/>
        <v>LAMNA</v>
      </c>
      <c r="H19" s="417" t="str">
        <f t="shared" si="5"/>
        <v>0583</v>
      </c>
      <c r="I19" s="418" t="str">
        <f t="shared" si="6"/>
        <v>CLUB AEROMODELISTE DU MEDOC</v>
      </c>
      <c r="J19" s="409"/>
      <c r="K19" s="419">
        <f t="shared" si="7"/>
        <v>444.31</v>
      </c>
      <c r="L19" s="420">
        <f t="shared" si="12"/>
        <v>846.29</v>
      </c>
      <c r="M19" s="419">
        <f t="shared" si="8"/>
        <v>0</v>
      </c>
      <c r="N19" s="420">
        <f t="shared" si="13"/>
        <v>0</v>
      </c>
      <c r="O19" s="419">
        <f t="shared" si="9"/>
        <v>402.82</v>
      </c>
      <c r="P19" s="420">
        <f t="shared" si="14"/>
        <v>735.03</v>
      </c>
      <c r="Q19" s="421">
        <f t="shared" si="15"/>
        <v>1581.32</v>
      </c>
      <c r="R19" s="405"/>
      <c r="S19" s="383"/>
      <c r="T19" s="383"/>
      <c r="U19" s="383"/>
      <c r="V19" s="383"/>
      <c r="W19" s="436"/>
      <c r="X19" s="383"/>
      <c r="Y19" s="383"/>
      <c r="Z19" s="383"/>
      <c r="AA19" s="383"/>
      <c r="AB19" s="383"/>
      <c r="AF19" s="383"/>
    </row>
    <row r="20" spans="1:32" ht="14" customHeight="1" thickBot="1">
      <c r="A20" s="386">
        <v>15</v>
      </c>
      <c r="B20" s="399">
        <f t="shared" si="0"/>
        <v>15</v>
      </c>
      <c r="C20" s="426">
        <v>57</v>
      </c>
      <c r="D20" s="415" t="str">
        <f t="shared" si="1"/>
        <v>Jean-Pierre ROSSIER</v>
      </c>
      <c r="E20" s="416" t="str">
        <f t="shared" si="2"/>
        <v>Senior</v>
      </c>
      <c r="F20" s="416">
        <f t="shared" si="3"/>
        <v>106532</v>
      </c>
      <c r="G20" s="416" t="str">
        <f t="shared" si="4"/>
        <v>LAMOCC</v>
      </c>
      <c r="H20" s="417" t="str">
        <f t="shared" si="5"/>
        <v>0031</v>
      </c>
      <c r="I20" s="418" t="str">
        <f t="shared" si="6"/>
        <v>AERO MODELES CLUB PUJAUT</v>
      </c>
      <c r="J20" s="409"/>
      <c r="K20" s="419">
        <f t="shared" si="7"/>
        <v>403.58</v>
      </c>
      <c r="L20" s="420">
        <f t="shared" si="12"/>
        <v>768.71</v>
      </c>
      <c r="M20" s="419">
        <f t="shared" si="8"/>
        <v>0</v>
      </c>
      <c r="N20" s="420">
        <f t="shared" si="13"/>
        <v>0</v>
      </c>
      <c r="O20" s="419">
        <f t="shared" si="9"/>
        <v>441.5</v>
      </c>
      <c r="P20" s="420">
        <f t="shared" si="14"/>
        <v>805.61</v>
      </c>
      <c r="Q20" s="421">
        <f t="shared" si="15"/>
        <v>1574.3200000000002</v>
      </c>
      <c r="R20" s="437"/>
      <c r="S20" s="383"/>
      <c r="T20" s="383"/>
      <c r="U20" s="383"/>
      <c r="V20" s="383"/>
      <c r="W20" s="383"/>
      <c r="X20" s="383"/>
      <c r="Y20" s="380"/>
      <c r="Z20" s="380"/>
      <c r="AA20" s="380"/>
      <c r="AB20" s="380"/>
      <c r="AF20" s="383"/>
    </row>
    <row r="21" spans="1:32" ht="14" customHeight="1" thickBot="1">
      <c r="A21" s="386">
        <v>16</v>
      </c>
      <c r="B21" s="399">
        <f t="shared" si="0"/>
        <v>16</v>
      </c>
      <c r="C21" s="426">
        <v>49</v>
      </c>
      <c r="D21" s="438" t="str">
        <f t="shared" si="1"/>
        <v>Pascal NOWIK</v>
      </c>
      <c r="E21" s="439" t="str">
        <f t="shared" si="2"/>
        <v>Senior</v>
      </c>
      <c r="F21" s="439">
        <f t="shared" si="3"/>
        <v>700073</v>
      </c>
      <c r="G21" s="439" t="str">
        <f t="shared" si="4"/>
        <v>LAMNA</v>
      </c>
      <c r="H21" s="440" t="str">
        <f t="shared" si="5"/>
        <v>0058</v>
      </c>
      <c r="I21" s="441" t="str">
        <f t="shared" si="6"/>
        <v>ASS. INTERCO. DE MODELISME</v>
      </c>
      <c r="J21" s="380"/>
      <c r="K21" s="442">
        <f t="shared" si="7"/>
        <v>455.83</v>
      </c>
      <c r="L21" s="443">
        <f t="shared" si="12"/>
        <v>868.23</v>
      </c>
      <c r="M21" s="442">
        <f t="shared" si="8"/>
        <v>0</v>
      </c>
      <c r="N21" s="443">
        <f t="shared" si="13"/>
        <v>0</v>
      </c>
      <c r="O21" s="442">
        <f t="shared" si="9"/>
        <v>0</v>
      </c>
      <c r="P21" s="443">
        <f t="shared" si="14"/>
        <v>0</v>
      </c>
      <c r="Q21" s="430">
        <f t="shared" si="15"/>
        <v>868.23</v>
      </c>
      <c r="R21" s="437"/>
      <c r="S21" s="383"/>
      <c r="T21" s="383"/>
      <c r="U21" s="383"/>
      <c r="V21" s="383"/>
      <c r="W21" s="383"/>
      <c r="X21" s="383"/>
      <c r="Y21" s="380"/>
      <c r="Z21" s="380"/>
      <c r="AA21" s="380"/>
      <c r="AB21" s="380"/>
      <c r="AF21" s="383"/>
    </row>
    <row r="22" spans="1:32" ht="14" customHeight="1">
      <c r="B22" s="444"/>
      <c r="C22" s="445"/>
      <c r="D22" s="446"/>
      <c r="E22" s="446"/>
      <c r="F22" s="447"/>
      <c r="G22" s="447"/>
      <c r="H22" s="448"/>
      <c r="I22" s="431"/>
      <c r="J22" s="431"/>
      <c r="K22" s="449"/>
      <c r="L22" s="431"/>
      <c r="M22" s="449"/>
      <c r="N22" s="431"/>
      <c r="O22" s="449"/>
      <c r="P22" s="431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E22" s="380"/>
    </row>
    <row r="23" spans="1:32" ht="28.5" customHeight="1" thickBot="1">
      <c r="B23" s="373"/>
      <c r="C23" s="450"/>
      <c r="D23" s="432"/>
      <c r="E23" s="448"/>
      <c r="F23" s="378"/>
      <c r="G23" s="376"/>
      <c r="H23" s="377"/>
      <c r="R23" s="380"/>
      <c r="S23" s="380"/>
      <c r="T23" s="380"/>
      <c r="U23" s="380"/>
      <c r="V23" s="380"/>
      <c r="W23" s="380"/>
      <c r="AE23" s="380"/>
    </row>
    <row r="24" spans="1:32" ht="24" customHeight="1" thickBot="1">
      <c r="B24" s="381" t="s">
        <v>406</v>
      </c>
      <c r="C24" s="1024" t="s">
        <v>407</v>
      </c>
      <c r="D24" s="1029"/>
      <c r="E24" s="1029"/>
      <c r="F24" s="1029"/>
      <c r="G24" s="1029"/>
      <c r="H24" s="1029"/>
      <c r="I24" s="1029"/>
      <c r="J24" s="383"/>
      <c r="K24" s="1025" t="s">
        <v>393</v>
      </c>
      <c r="L24" s="1026"/>
      <c r="M24" s="1026"/>
      <c r="N24" s="1026"/>
      <c r="O24" s="1026"/>
      <c r="P24" s="1026"/>
      <c r="Q24" s="1027"/>
      <c r="R24" s="380"/>
      <c r="S24" s="1025" t="s">
        <v>408</v>
      </c>
      <c r="T24" s="1026"/>
      <c r="U24" s="1026"/>
      <c r="V24" s="1026"/>
      <c r="W24" s="1026"/>
      <c r="X24" s="1026"/>
      <c r="Y24" s="1026"/>
      <c r="Z24" s="1027"/>
    </row>
    <row r="25" spans="1:32" ht="26.25" customHeight="1" thickBot="1">
      <c r="B25" s="387" t="s">
        <v>396</v>
      </c>
      <c r="C25" s="387" t="s">
        <v>397</v>
      </c>
      <c r="D25" s="452" t="s">
        <v>2</v>
      </c>
      <c r="E25" s="453" t="s">
        <v>3</v>
      </c>
      <c r="F25" s="454" t="s">
        <v>399</v>
      </c>
      <c r="G25" s="453" t="s">
        <v>4</v>
      </c>
      <c r="H25" s="455" t="s">
        <v>5</v>
      </c>
      <c r="I25" s="456" t="s">
        <v>6</v>
      </c>
      <c r="J25" s="394"/>
      <c r="K25" s="395" t="s">
        <v>7</v>
      </c>
      <c r="L25" s="385" t="s">
        <v>400</v>
      </c>
      <c r="M25" s="395" t="s">
        <v>8</v>
      </c>
      <c r="N25" s="396" t="s">
        <v>400</v>
      </c>
      <c r="O25" s="457" t="s">
        <v>9</v>
      </c>
      <c r="P25" s="396" t="s">
        <v>400</v>
      </c>
      <c r="Q25" s="458" t="s">
        <v>69</v>
      </c>
      <c r="R25" s="397"/>
      <c r="S25" s="398" t="s">
        <v>401</v>
      </c>
      <c r="T25" s="398" t="s">
        <v>409</v>
      </c>
      <c r="U25" s="384" t="s">
        <v>400</v>
      </c>
      <c r="V25" s="398" t="s">
        <v>410</v>
      </c>
      <c r="W25" s="385" t="s">
        <v>400</v>
      </c>
      <c r="X25" s="398" t="s">
        <v>411</v>
      </c>
      <c r="Y25" s="385" t="s">
        <v>400</v>
      </c>
      <c r="Z25" s="459" t="s">
        <v>69</v>
      </c>
    </row>
    <row r="26" spans="1:32" s="386" customFormat="1" ht="14" customHeight="1" thickBot="1">
      <c r="A26" s="386">
        <v>1</v>
      </c>
      <c r="B26" s="460">
        <f t="shared" ref="B26:B44" si="20">RANK(Q26,Q$26:Q$44)</f>
        <v>1</v>
      </c>
      <c r="C26" s="460">
        <v>14</v>
      </c>
      <c r="D26" s="401" t="str">
        <f t="shared" ref="D26:D44" si="21">VLOOKUP(C26,ListePilotes,3)</f>
        <v>Cédric GIL</v>
      </c>
      <c r="E26" s="402" t="str">
        <f t="shared" ref="E26:E44" si="22">VLOOKUP(C26,ListePilotes,4)</f>
        <v>Senior</v>
      </c>
      <c r="F26" s="402">
        <f t="shared" ref="F26:F44" si="23">VLOOKUP(C26,ListePilotes,6)</f>
        <v>206294</v>
      </c>
      <c r="G26" s="402" t="str">
        <f t="shared" ref="G26:G44" si="24">VLOOKUP(C26,ListePilotes,7)</f>
        <v>LAMAURA</v>
      </c>
      <c r="H26" s="403" t="str">
        <f t="shared" ref="H26:H44" si="25">VLOOKUP(C26,ListePilotes,8)</f>
        <v>0035</v>
      </c>
      <c r="I26" s="404" t="str">
        <f t="shared" ref="I26:I44" si="26">VLOOKUP(C26,ListePilotes,9)</f>
        <v>AEROMODELES CLUB DU RHONE</v>
      </c>
      <c r="J26" s="405"/>
      <c r="K26" s="406">
        <f t="shared" ref="K26:K44" si="27">VLOOKUP(C26,ListePilotes,10)</f>
        <v>378.08</v>
      </c>
      <c r="L26" s="461">
        <f t="shared" ref="L26:L44" si="28">ROUND(K26/MAX(K$26:K$44)*1000,2)</f>
        <v>1000</v>
      </c>
      <c r="M26" s="406">
        <f t="shared" ref="M26:M44" si="29">VLOOKUP(C26,ListePilotes,12)</f>
        <v>387.74</v>
      </c>
      <c r="N26" s="461">
        <f t="shared" ref="N26:N44" si="30">ROUND(M26/MAX(M$26:M$44)*1000,2)</f>
        <v>985.06</v>
      </c>
      <c r="O26" s="406">
        <f t="shared" ref="O26:O44" si="31">VLOOKUP(C26,ListePilotes,14)</f>
        <v>412.16</v>
      </c>
      <c r="P26" s="461">
        <f t="shared" ref="P26:P44" si="32">ROUND(O26/MAX(O$26:O$44)*1000,2)</f>
        <v>1000</v>
      </c>
      <c r="Q26" s="408">
        <f>L26+N26+P26-MIN(L26,N26,P26)</f>
        <v>2000</v>
      </c>
      <c r="R26" s="405"/>
      <c r="S26" s="462">
        <f>ROUND(Q26/MAX(Q$26:Q$30)*1000,2)</f>
        <v>1000</v>
      </c>
      <c r="T26" s="463">
        <f>VLOOKUP(C26,ListePilotes,17)</f>
        <v>446.49</v>
      </c>
      <c r="U26" s="464">
        <f>ROUND(T26/MAX(T$26:T$30)*1000,2)</f>
        <v>995.14</v>
      </c>
      <c r="V26" s="463">
        <f>VLOOKUP(C26,ListePilotes,19)</f>
        <v>478.61</v>
      </c>
      <c r="W26" s="464">
        <f>ROUND(V26/MAX(V$26:V$30)*1000,2)</f>
        <v>1000</v>
      </c>
      <c r="X26" s="463">
        <f>VLOOKUP(C26,ListePilotes,21)</f>
        <v>462.65</v>
      </c>
      <c r="Y26" s="464">
        <f>ROUND(X26/MAX(X$26:X$30)*1000,2)</f>
        <v>1000</v>
      </c>
      <c r="Z26" s="462">
        <f>U26+W26+Y26-MIN(U26,W26,Y26)+S26</f>
        <v>3000</v>
      </c>
    </row>
    <row r="27" spans="1:32" s="386" customFormat="1" ht="14" customHeight="1" thickBot="1">
      <c r="A27" s="386">
        <v>2</v>
      </c>
      <c r="B27" s="460">
        <f t="shared" si="20"/>
        <v>2</v>
      </c>
      <c r="C27" s="465">
        <v>19</v>
      </c>
      <c r="D27" s="415" t="str">
        <f t="shared" si="21"/>
        <v>Arnaud ROUCHON</v>
      </c>
      <c r="E27" s="416" t="str">
        <f t="shared" si="22"/>
        <v>Senior</v>
      </c>
      <c r="F27" s="416">
        <f t="shared" si="23"/>
        <v>506222</v>
      </c>
      <c r="G27" s="416" t="str">
        <f t="shared" si="24"/>
        <v>LAMPACA</v>
      </c>
      <c r="H27" s="417" t="str">
        <f t="shared" si="25"/>
        <v>0190</v>
      </c>
      <c r="I27" s="418" t="str">
        <f t="shared" si="26"/>
        <v>LES AILES D AZUR MANDELIEU</v>
      </c>
      <c r="J27" s="405"/>
      <c r="K27" s="419">
        <f t="shared" si="27"/>
        <v>352.32</v>
      </c>
      <c r="L27" s="466">
        <f t="shared" si="28"/>
        <v>931.87</v>
      </c>
      <c r="M27" s="419">
        <f t="shared" si="29"/>
        <v>393.62</v>
      </c>
      <c r="N27" s="466">
        <f t="shared" si="30"/>
        <v>1000</v>
      </c>
      <c r="O27" s="419">
        <f t="shared" si="31"/>
        <v>357.1</v>
      </c>
      <c r="P27" s="466">
        <f t="shared" si="32"/>
        <v>866.41</v>
      </c>
      <c r="Q27" s="421">
        <f t="shared" ref="Q27:Q44" si="33">L27+N27+P27-MIN(L27,N27,P27)</f>
        <v>1931.87</v>
      </c>
      <c r="R27" s="405"/>
      <c r="S27" s="467">
        <f>ROUND(Q27/MAX(Q$26:Q$30)*1000,2)</f>
        <v>965.94</v>
      </c>
      <c r="T27" s="468">
        <f>VLOOKUP(C27,ListePilotes,17)</f>
        <v>448.67</v>
      </c>
      <c r="U27" s="469">
        <f>ROUND(T27/MAX(T$26:T$30)*1000,2)</f>
        <v>1000</v>
      </c>
      <c r="V27" s="468">
        <f>VLOOKUP(C27,ListePilotes,19)</f>
        <v>442.42</v>
      </c>
      <c r="W27" s="469">
        <f>ROUND(V27/MAX(V$26:V$30)*1000,2)</f>
        <v>924.39</v>
      </c>
      <c r="X27" s="468">
        <f>VLOOKUP(C27,ListePilotes,21)</f>
        <v>428.37</v>
      </c>
      <c r="Y27" s="469">
        <f>ROUND(X27/MAX(X$26:X$30)*1000,2)</f>
        <v>925.91</v>
      </c>
      <c r="Z27" s="467">
        <f>U27+W27+Y27-MIN(U27,W27,Y27)+S27</f>
        <v>2891.85</v>
      </c>
      <c r="AA27" s="427"/>
    </row>
    <row r="28" spans="1:32" s="386" customFormat="1" ht="14" customHeight="1" thickBot="1">
      <c r="A28" s="386">
        <v>3</v>
      </c>
      <c r="B28" s="460">
        <f t="shared" si="20"/>
        <v>4</v>
      </c>
      <c r="C28" s="465">
        <v>13</v>
      </c>
      <c r="D28" s="415" t="str">
        <f t="shared" si="21"/>
        <v>Mickael DIFRANCESCO</v>
      </c>
      <c r="E28" s="416" t="str">
        <f t="shared" si="22"/>
        <v>Senior</v>
      </c>
      <c r="F28" s="416">
        <f t="shared" si="23"/>
        <v>506787</v>
      </c>
      <c r="G28" s="416" t="str">
        <f t="shared" si="24"/>
        <v>LAMPACA</v>
      </c>
      <c r="H28" s="417" t="str">
        <f t="shared" si="25"/>
        <v>0842</v>
      </c>
      <c r="I28" s="418" t="str">
        <f t="shared" si="26"/>
        <v>MODEL AIR CLUB D AIX EN PROVENCE</v>
      </c>
      <c r="J28" s="405"/>
      <c r="K28" s="419">
        <f t="shared" si="27"/>
        <v>358.03</v>
      </c>
      <c r="L28" s="466">
        <f t="shared" si="28"/>
        <v>946.97</v>
      </c>
      <c r="M28" s="419">
        <f t="shared" si="29"/>
        <v>367.03</v>
      </c>
      <c r="N28" s="466">
        <f t="shared" si="30"/>
        <v>932.45</v>
      </c>
      <c r="O28" s="419">
        <f t="shared" si="31"/>
        <v>397.69</v>
      </c>
      <c r="P28" s="466">
        <f t="shared" si="32"/>
        <v>964.89</v>
      </c>
      <c r="Q28" s="421">
        <f t="shared" si="33"/>
        <v>1911.86</v>
      </c>
      <c r="R28" s="405"/>
      <c r="S28" s="467">
        <f>ROUND(Q28/MAX(Q$26:Q$30)*1000,2)</f>
        <v>955.93</v>
      </c>
      <c r="T28" s="468">
        <f>VLOOKUP(C28,ListePilotes,17)</f>
        <v>417.68</v>
      </c>
      <c r="U28" s="469">
        <f>ROUND(T28/MAX(T$26:T$30)*1000,2)</f>
        <v>930.93</v>
      </c>
      <c r="V28" s="468">
        <f>VLOOKUP(C28,ListePilotes,19)</f>
        <v>450.53</v>
      </c>
      <c r="W28" s="469">
        <f>ROUND(V28/MAX(V$26:V$30)*1000,2)</f>
        <v>941.33</v>
      </c>
      <c r="X28" s="468">
        <f>VLOOKUP(C28,ListePilotes,21)</f>
        <v>421.65</v>
      </c>
      <c r="Y28" s="469">
        <f>ROUND(X28/MAX(X$26:X$30)*1000,2)</f>
        <v>911.38</v>
      </c>
      <c r="Z28" s="467">
        <f>U28+W28+Y28-MIN(U28,W28,Y28)+S28</f>
        <v>2828.1899999999996</v>
      </c>
    </row>
    <row r="29" spans="1:32" s="386" customFormat="1" ht="14" customHeight="1" thickBot="1">
      <c r="A29" s="386">
        <v>4</v>
      </c>
      <c r="B29" s="460">
        <f t="shared" si="20"/>
        <v>3</v>
      </c>
      <c r="C29" s="470">
        <v>22</v>
      </c>
      <c r="D29" s="415" t="str">
        <f t="shared" si="21"/>
        <v>Léo EHLENBERGER</v>
      </c>
      <c r="E29" s="416" t="str">
        <f t="shared" si="22"/>
        <v>Senior</v>
      </c>
      <c r="F29" s="416">
        <f t="shared" si="23"/>
        <v>1302648</v>
      </c>
      <c r="G29" s="416" t="str">
        <f t="shared" si="24"/>
        <v>LAMGE</v>
      </c>
      <c r="H29" s="417" t="str">
        <f t="shared" si="25"/>
        <v>0393</v>
      </c>
      <c r="I29" s="418" t="str">
        <f t="shared" si="26"/>
        <v>AERO CLUB DE BRUMATH</v>
      </c>
      <c r="J29" s="405"/>
      <c r="K29" s="419">
        <f t="shared" si="27"/>
        <v>358.45</v>
      </c>
      <c r="L29" s="466">
        <f t="shared" si="28"/>
        <v>948.08</v>
      </c>
      <c r="M29" s="419">
        <f t="shared" si="29"/>
        <v>347.17</v>
      </c>
      <c r="N29" s="466">
        <f t="shared" si="30"/>
        <v>881.99</v>
      </c>
      <c r="O29" s="419">
        <f t="shared" si="31"/>
        <v>402.06</v>
      </c>
      <c r="P29" s="466">
        <f t="shared" si="32"/>
        <v>975.49</v>
      </c>
      <c r="Q29" s="421">
        <f t="shared" si="33"/>
        <v>1923.5700000000004</v>
      </c>
      <c r="R29" s="405"/>
      <c r="S29" s="467">
        <f>ROUND(Q29/MAX(Q$26:Q$30)*1000,2)</f>
        <v>961.79</v>
      </c>
      <c r="T29" s="468">
        <f>VLOOKUP(C29,ListePilotes,17)</f>
        <v>418.96</v>
      </c>
      <c r="U29" s="469">
        <f>ROUND(T29/MAX(T$26:T$30)*1000,2)</f>
        <v>933.78</v>
      </c>
      <c r="V29" s="468">
        <f>VLOOKUP(C29,ListePilotes,19)</f>
        <v>426.57</v>
      </c>
      <c r="W29" s="469">
        <f>ROUND(V29/MAX(V$26:V$30)*1000,2)</f>
        <v>891.27</v>
      </c>
      <c r="X29" s="468">
        <f>VLOOKUP(C29,ListePilotes,21)</f>
        <v>394.89</v>
      </c>
      <c r="Y29" s="469">
        <f>ROUND(X29/MAX(X$26:X$30)*1000,2)</f>
        <v>853.54</v>
      </c>
      <c r="Z29" s="467">
        <f>U29+W29+Y29-MIN(U29,W29,Y29)+S29</f>
        <v>2786.84</v>
      </c>
    </row>
    <row r="30" spans="1:32" s="386" customFormat="1" ht="14" customHeight="1" thickBot="1">
      <c r="A30" s="386">
        <v>5</v>
      </c>
      <c r="B30" s="460">
        <f t="shared" si="20"/>
        <v>5</v>
      </c>
      <c r="C30" s="470">
        <v>29</v>
      </c>
      <c r="D30" s="415" t="str">
        <f t="shared" si="21"/>
        <v>Georges MAGUIN</v>
      </c>
      <c r="E30" s="416" t="str">
        <f t="shared" si="22"/>
        <v>Senior</v>
      </c>
      <c r="F30" s="416">
        <f t="shared" si="23"/>
        <v>702858</v>
      </c>
      <c r="G30" s="416" t="str">
        <f t="shared" si="24"/>
        <v>LAMGE</v>
      </c>
      <c r="H30" s="417" t="str">
        <f t="shared" si="25"/>
        <v>0060</v>
      </c>
      <c r="I30" s="418" t="str">
        <f t="shared" si="26"/>
        <v>LES HELICES DE LIRONVILLE</v>
      </c>
      <c r="J30" s="405"/>
      <c r="K30" s="419">
        <f t="shared" si="27"/>
        <v>354.33</v>
      </c>
      <c r="L30" s="466">
        <f t="shared" si="28"/>
        <v>937.18</v>
      </c>
      <c r="M30" s="419">
        <f t="shared" si="29"/>
        <v>382.83</v>
      </c>
      <c r="N30" s="466">
        <f t="shared" si="30"/>
        <v>972.59</v>
      </c>
      <c r="O30" s="419">
        <f t="shared" si="31"/>
        <v>356.85</v>
      </c>
      <c r="P30" s="466">
        <f t="shared" si="32"/>
        <v>865.8</v>
      </c>
      <c r="Q30" s="421">
        <f t="shared" si="33"/>
        <v>1909.7699999999998</v>
      </c>
      <c r="R30" s="405"/>
      <c r="S30" s="471">
        <f>ROUND(Q30/MAX(Q$26:Q$30)*1000,2)</f>
        <v>954.89</v>
      </c>
      <c r="T30" s="472">
        <f>VLOOKUP(C30,ListePilotes,17)</f>
        <v>264.93</v>
      </c>
      <c r="U30" s="473">
        <f>ROUND(T30/MAX(T$26:T$30)*1000,2)</f>
        <v>590.48</v>
      </c>
      <c r="V30" s="472">
        <f>VLOOKUP(C30,ListePilotes,19)</f>
        <v>307.52999999999997</v>
      </c>
      <c r="W30" s="473">
        <f>ROUND(V30/MAX(V$26:V$30)*1000,2)</f>
        <v>642.54999999999995</v>
      </c>
      <c r="X30" s="472">
        <f>VLOOKUP(C30,ListePilotes,21)</f>
        <v>329.27</v>
      </c>
      <c r="Y30" s="473">
        <f>ROUND(X30/MAX(X$26:X$30)*1000,2)</f>
        <v>711.7</v>
      </c>
      <c r="Z30" s="471">
        <f>U30+W30+Y30-MIN(U30,W30,Y30)+S30</f>
        <v>2309.14</v>
      </c>
    </row>
    <row r="31" spans="1:32" s="386" customFormat="1" ht="14" customHeight="1" thickBot="1">
      <c r="A31" s="386">
        <v>6</v>
      </c>
      <c r="B31" s="460">
        <f t="shared" si="20"/>
        <v>6</v>
      </c>
      <c r="C31" s="470">
        <v>25</v>
      </c>
      <c r="D31" s="415" t="str">
        <f t="shared" si="21"/>
        <v>Frédéric BURNEL</v>
      </c>
      <c r="E31" s="416" t="str">
        <f t="shared" si="22"/>
        <v>Senior</v>
      </c>
      <c r="F31" s="416">
        <f t="shared" si="23"/>
        <v>8908641</v>
      </c>
      <c r="G31" s="416" t="str">
        <f t="shared" si="24"/>
        <v>LAMBRE</v>
      </c>
      <c r="H31" s="417" t="str">
        <f t="shared" si="25"/>
        <v>1524</v>
      </c>
      <c r="I31" s="418" t="str">
        <f t="shared" si="26"/>
        <v>MODELE AIR CLUB DU CHANGEON 3.5</v>
      </c>
      <c r="J31" s="409"/>
      <c r="K31" s="419">
        <f t="shared" si="27"/>
        <v>325.48</v>
      </c>
      <c r="L31" s="466">
        <f t="shared" si="28"/>
        <v>860.88</v>
      </c>
      <c r="M31" s="419">
        <f t="shared" si="29"/>
        <v>380.19</v>
      </c>
      <c r="N31" s="466">
        <f t="shared" si="30"/>
        <v>965.88</v>
      </c>
      <c r="O31" s="419">
        <f t="shared" si="31"/>
        <v>361.9</v>
      </c>
      <c r="P31" s="466">
        <f t="shared" si="32"/>
        <v>878.06</v>
      </c>
      <c r="Q31" s="421">
        <f t="shared" si="33"/>
        <v>1843.9399999999996</v>
      </c>
      <c r="R31" s="405"/>
      <c r="S31" s="432"/>
      <c r="T31" s="431"/>
      <c r="U31" s="433"/>
      <c r="V31" s="431"/>
      <c r="W31" s="433"/>
      <c r="X31" s="433"/>
    </row>
    <row r="32" spans="1:32" s="386" customFormat="1" ht="14" customHeight="1" thickBot="1">
      <c r="A32" s="386">
        <v>7</v>
      </c>
      <c r="B32" s="460">
        <f t="shared" si="20"/>
        <v>7</v>
      </c>
      <c r="C32" s="470">
        <v>27</v>
      </c>
      <c r="D32" s="415" t="str">
        <f t="shared" si="21"/>
        <v>Dany VIVET</v>
      </c>
      <c r="E32" s="416" t="str">
        <f t="shared" si="22"/>
        <v>Senior</v>
      </c>
      <c r="F32" s="416">
        <f t="shared" si="23"/>
        <v>8500905</v>
      </c>
      <c r="G32" s="416" t="str">
        <f t="shared" si="24"/>
        <v>LAMCVL</v>
      </c>
      <c r="H32" s="417" t="str">
        <f t="shared" si="25"/>
        <v>0162</v>
      </c>
      <c r="I32" s="418" t="str">
        <f t="shared" si="26"/>
        <v>CLUB AEROMODELISTE DE BLOIS LE BREUIL</v>
      </c>
      <c r="J32" s="409"/>
      <c r="K32" s="419">
        <f t="shared" si="27"/>
        <v>340.24</v>
      </c>
      <c r="L32" s="466">
        <f t="shared" si="28"/>
        <v>899.92</v>
      </c>
      <c r="M32" s="419">
        <f t="shared" si="29"/>
        <v>364.25</v>
      </c>
      <c r="N32" s="466">
        <f t="shared" si="30"/>
        <v>925.38</v>
      </c>
      <c r="O32" s="419">
        <f t="shared" si="31"/>
        <v>375.4</v>
      </c>
      <c r="P32" s="466">
        <f t="shared" si="32"/>
        <v>910.81</v>
      </c>
      <c r="Q32" s="421">
        <f t="shared" si="33"/>
        <v>1836.1899999999996</v>
      </c>
      <c r="R32" s="405"/>
      <c r="S32" s="431"/>
      <c r="T32" s="431"/>
      <c r="U32" s="431"/>
      <c r="V32" s="431"/>
      <c r="W32" s="431"/>
      <c r="X32" s="431"/>
    </row>
    <row r="33" spans="1:32" s="386" customFormat="1" ht="14" customHeight="1" thickBot="1">
      <c r="A33" s="386">
        <v>8</v>
      </c>
      <c r="B33" s="460">
        <f t="shared" si="20"/>
        <v>8</v>
      </c>
      <c r="C33" s="470">
        <v>16</v>
      </c>
      <c r="D33" s="415" t="str">
        <f t="shared" si="21"/>
        <v>Yves DOSNE</v>
      </c>
      <c r="E33" s="416" t="str">
        <f t="shared" si="22"/>
        <v>Senior</v>
      </c>
      <c r="F33" s="416">
        <f t="shared" si="23"/>
        <v>702761</v>
      </c>
      <c r="G33" s="416" t="str">
        <f t="shared" si="24"/>
        <v>LAMPACA</v>
      </c>
      <c r="H33" s="417" t="str">
        <f t="shared" si="25"/>
        <v>0964</v>
      </c>
      <c r="I33" s="418" t="str">
        <f t="shared" si="26"/>
        <v>AMICALE DES MODELISTES SIGNOIS PAUL RICARD</v>
      </c>
      <c r="J33" s="409"/>
      <c r="K33" s="419">
        <f t="shared" si="27"/>
        <v>337.58</v>
      </c>
      <c r="L33" s="466">
        <f t="shared" si="28"/>
        <v>892.88</v>
      </c>
      <c r="M33" s="419">
        <f t="shared" si="29"/>
        <v>335.57</v>
      </c>
      <c r="N33" s="466">
        <f t="shared" si="30"/>
        <v>852.52</v>
      </c>
      <c r="O33" s="419">
        <f t="shared" si="31"/>
        <v>314.7</v>
      </c>
      <c r="P33" s="466">
        <f t="shared" si="32"/>
        <v>763.54</v>
      </c>
      <c r="Q33" s="421">
        <f t="shared" si="33"/>
        <v>1745.4</v>
      </c>
      <c r="R33" s="405"/>
    </row>
    <row r="34" spans="1:32" s="386" customFormat="1" ht="14" customHeight="1" thickBot="1">
      <c r="A34" s="386">
        <v>9</v>
      </c>
      <c r="B34" s="460">
        <f t="shared" si="20"/>
        <v>9</v>
      </c>
      <c r="C34" s="470">
        <v>26</v>
      </c>
      <c r="D34" s="415" t="str">
        <f t="shared" si="21"/>
        <v>Julien CHANDELIER</v>
      </c>
      <c r="E34" s="416" t="str">
        <f t="shared" si="22"/>
        <v>Senior</v>
      </c>
      <c r="F34" s="416">
        <f t="shared" si="23"/>
        <v>2000026</v>
      </c>
      <c r="G34" s="416" t="str">
        <f t="shared" si="24"/>
        <v>LAMIF</v>
      </c>
      <c r="H34" s="417" t="str">
        <f t="shared" si="25"/>
        <v>0748</v>
      </c>
      <c r="I34" s="418" t="str">
        <f t="shared" si="26"/>
        <v>CLUB MODELISME DE SACLAY</v>
      </c>
      <c r="J34" s="409"/>
      <c r="K34" s="419">
        <f t="shared" si="27"/>
        <v>0</v>
      </c>
      <c r="L34" s="466">
        <f t="shared" si="28"/>
        <v>0</v>
      </c>
      <c r="M34" s="419">
        <f t="shared" si="29"/>
        <v>328.65</v>
      </c>
      <c r="N34" s="466">
        <f t="shared" si="30"/>
        <v>834.94</v>
      </c>
      <c r="O34" s="419">
        <f t="shared" si="31"/>
        <v>374.15</v>
      </c>
      <c r="P34" s="466">
        <f t="shared" si="32"/>
        <v>907.78</v>
      </c>
      <c r="Q34" s="421">
        <f t="shared" si="33"/>
        <v>1742.72</v>
      </c>
      <c r="R34" s="405"/>
    </row>
    <row r="35" spans="1:32" s="386" customFormat="1" ht="14" customHeight="1" thickBot="1">
      <c r="A35" s="386">
        <v>10</v>
      </c>
      <c r="B35" s="460">
        <f t="shared" si="20"/>
        <v>10</v>
      </c>
      <c r="C35" s="470">
        <v>18</v>
      </c>
      <c r="D35" s="415" t="str">
        <f t="shared" si="21"/>
        <v>Jean-Claude WENDLING</v>
      </c>
      <c r="E35" s="416" t="str">
        <f t="shared" si="22"/>
        <v>Senior</v>
      </c>
      <c r="F35" s="416">
        <f t="shared" si="23"/>
        <v>9800303</v>
      </c>
      <c r="G35" s="416" t="str">
        <f t="shared" si="24"/>
        <v>LAMGE</v>
      </c>
      <c r="H35" s="417" t="str">
        <f t="shared" si="25"/>
        <v>0741</v>
      </c>
      <c r="I35" s="418" t="str">
        <f t="shared" si="26"/>
        <v>CLUB D'AEROMODELISME DE SAVERNE STEINBOURG</v>
      </c>
      <c r="J35" s="409"/>
      <c r="K35" s="419">
        <f t="shared" si="27"/>
        <v>257.22000000000003</v>
      </c>
      <c r="L35" s="466">
        <f t="shared" si="28"/>
        <v>680.33</v>
      </c>
      <c r="M35" s="419">
        <f t="shared" si="29"/>
        <v>355.75</v>
      </c>
      <c r="N35" s="466">
        <f t="shared" si="30"/>
        <v>903.79</v>
      </c>
      <c r="O35" s="419">
        <f t="shared" si="31"/>
        <v>342.47</v>
      </c>
      <c r="P35" s="466">
        <f t="shared" si="32"/>
        <v>830.92</v>
      </c>
      <c r="Q35" s="421">
        <f t="shared" si="33"/>
        <v>1734.71</v>
      </c>
      <c r="R35" s="405"/>
      <c r="S35" s="405"/>
      <c r="T35" s="405"/>
      <c r="U35" s="474"/>
      <c r="V35" s="474"/>
      <c r="W35" s="474"/>
      <c r="X35" s="474"/>
      <c r="AF35" s="474"/>
    </row>
    <row r="36" spans="1:32" s="386" customFormat="1" ht="14" customHeight="1" thickBot="1">
      <c r="A36" s="386">
        <v>11</v>
      </c>
      <c r="B36" s="460">
        <f t="shared" si="20"/>
        <v>11</v>
      </c>
      <c r="C36" s="470">
        <v>17</v>
      </c>
      <c r="D36" s="415" t="str">
        <f t="shared" si="21"/>
        <v>Jean-Luc PERON</v>
      </c>
      <c r="E36" s="416" t="str">
        <f t="shared" si="22"/>
        <v>Senior</v>
      </c>
      <c r="F36" s="416">
        <f t="shared" si="23"/>
        <v>1701003</v>
      </c>
      <c r="G36" s="416" t="str">
        <f t="shared" si="24"/>
        <v>LAMCVL</v>
      </c>
      <c r="H36" s="417" t="str">
        <f t="shared" si="25"/>
        <v>0034</v>
      </c>
      <c r="I36" s="418" t="str">
        <f t="shared" si="26"/>
        <v>AIR MODELE ISSOUDUN</v>
      </c>
      <c r="J36" s="409"/>
      <c r="K36" s="419">
        <f t="shared" si="27"/>
        <v>321.60000000000002</v>
      </c>
      <c r="L36" s="466">
        <f t="shared" si="28"/>
        <v>850.61</v>
      </c>
      <c r="M36" s="419">
        <f t="shared" si="29"/>
        <v>308.74</v>
      </c>
      <c r="N36" s="466">
        <f t="shared" si="30"/>
        <v>784.36</v>
      </c>
      <c r="O36" s="419">
        <f t="shared" si="31"/>
        <v>359.29</v>
      </c>
      <c r="P36" s="466">
        <f t="shared" si="32"/>
        <v>871.72</v>
      </c>
      <c r="Q36" s="421">
        <f t="shared" si="33"/>
        <v>1722.33</v>
      </c>
      <c r="R36" s="405"/>
      <c r="S36" s="405"/>
      <c r="T36" s="405"/>
      <c r="U36" s="474"/>
      <c r="V36" s="474"/>
      <c r="W36" s="405"/>
      <c r="X36" s="474"/>
      <c r="AF36" s="474"/>
    </row>
    <row r="37" spans="1:32" s="386" customFormat="1" ht="14" customHeight="1" thickBot="1">
      <c r="A37" s="386">
        <v>12</v>
      </c>
      <c r="B37" s="460">
        <f t="shared" si="20"/>
        <v>12</v>
      </c>
      <c r="C37" s="470">
        <v>28</v>
      </c>
      <c r="D37" s="415" t="str">
        <f t="shared" si="21"/>
        <v>Carl VANSTEELANDT</v>
      </c>
      <c r="E37" s="416" t="str">
        <f t="shared" si="22"/>
        <v>Senior</v>
      </c>
      <c r="F37" s="416">
        <f t="shared" si="23"/>
        <v>2200004</v>
      </c>
      <c r="G37" s="416" t="str">
        <f t="shared" si="24"/>
        <v>LAMIF</v>
      </c>
      <c r="H37" s="417" t="str">
        <f t="shared" si="25"/>
        <v>0748</v>
      </c>
      <c r="I37" s="418" t="str">
        <f t="shared" si="26"/>
        <v>CLUB MODELISME DE SACLAY</v>
      </c>
      <c r="J37" s="409"/>
      <c r="K37" s="419">
        <f t="shared" si="27"/>
        <v>269.45999999999998</v>
      </c>
      <c r="L37" s="466">
        <f t="shared" si="28"/>
        <v>712.71</v>
      </c>
      <c r="M37" s="419">
        <f t="shared" si="29"/>
        <v>317.33999999999997</v>
      </c>
      <c r="N37" s="466">
        <f t="shared" si="30"/>
        <v>806.21</v>
      </c>
      <c r="O37" s="419">
        <f t="shared" si="31"/>
        <v>362.37</v>
      </c>
      <c r="P37" s="466">
        <f t="shared" si="32"/>
        <v>879.2</v>
      </c>
      <c r="Q37" s="421">
        <f t="shared" si="33"/>
        <v>1685.4099999999999</v>
      </c>
      <c r="R37" s="405"/>
      <c r="S37" s="405"/>
      <c r="T37" s="405"/>
      <c r="U37" s="474"/>
      <c r="V37" s="474"/>
      <c r="W37" s="474"/>
      <c r="X37" s="474"/>
      <c r="AF37" s="474"/>
    </row>
    <row r="38" spans="1:32" s="386" customFormat="1" ht="14" customHeight="1" thickBot="1">
      <c r="A38" s="386">
        <v>13</v>
      </c>
      <c r="B38" s="460">
        <f t="shared" si="20"/>
        <v>13</v>
      </c>
      <c r="C38" s="470">
        <v>15</v>
      </c>
      <c r="D38" s="415" t="str">
        <f t="shared" si="21"/>
        <v>Stéphane MIEGE</v>
      </c>
      <c r="E38" s="416" t="str">
        <f t="shared" si="22"/>
        <v>Senior</v>
      </c>
      <c r="F38" s="416">
        <f t="shared" si="23"/>
        <v>802134</v>
      </c>
      <c r="G38" s="416" t="str">
        <f t="shared" si="24"/>
        <v>LAMPACA</v>
      </c>
      <c r="H38" s="417" t="str">
        <f t="shared" si="25"/>
        <v>0394</v>
      </c>
      <c r="I38" s="418" t="str">
        <f t="shared" si="26"/>
        <v>CLUB AERO MOD. DU PAYS DE FAYENCE</v>
      </c>
      <c r="J38" s="409"/>
      <c r="K38" s="419">
        <f t="shared" si="27"/>
        <v>303.66000000000003</v>
      </c>
      <c r="L38" s="466">
        <f t="shared" si="28"/>
        <v>803.16</v>
      </c>
      <c r="M38" s="419">
        <f t="shared" si="29"/>
        <v>336.16</v>
      </c>
      <c r="N38" s="466">
        <f t="shared" si="30"/>
        <v>854.02</v>
      </c>
      <c r="O38" s="419">
        <f t="shared" si="31"/>
        <v>330.61</v>
      </c>
      <c r="P38" s="466">
        <f t="shared" si="32"/>
        <v>802.14</v>
      </c>
      <c r="Q38" s="421">
        <f t="shared" si="33"/>
        <v>1657.1799999999998</v>
      </c>
      <c r="R38" s="405"/>
      <c r="S38" s="405"/>
      <c r="T38" s="405"/>
      <c r="U38" s="474"/>
      <c r="V38" s="474"/>
      <c r="W38" s="474"/>
      <c r="X38" s="474"/>
      <c r="AF38" s="474"/>
    </row>
    <row r="39" spans="1:32" s="386" customFormat="1" ht="14" customHeight="1" thickBot="1">
      <c r="A39" s="386">
        <v>14</v>
      </c>
      <c r="B39" s="460">
        <f t="shared" si="20"/>
        <v>14</v>
      </c>
      <c r="C39" s="470">
        <v>24</v>
      </c>
      <c r="D39" s="415" t="str">
        <f t="shared" si="21"/>
        <v>Fabrice SKRZYPCZAK</v>
      </c>
      <c r="E39" s="416" t="str">
        <f t="shared" si="22"/>
        <v>Senior</v>
      </c>
      <c r="F39" s="416">
        <f t="shared" si="23"/>
        <v>9909579</v>
      </c>
      <c r="G39" s="416" t="str">
        <f t="shared" si="24"/>
        <v>LAMPACA</v>
      </c>
      <c r="H39" s="417" t="str">
        <f t="shared" si="25"/>
        <v>0964</v>
      </c>
      <c r="I39" s="418" t="str">
        <f t="shared" si="26"/>
        <v>AMICALE DES MODELISTES SIGNOIS PAUL RICARD</v>
      </c>
      <c r="J39" s="409"/>
      <c r="K39" s="419">
        <f t="shared" si="27"/>
        <v>313.72000000000003</v>
      </c>
      <c r="L39" s="466">
        <f t="shared" si="28"/>
        <v>829.77</v>
      </c>
      <c r="M39" s="419">
        <f t="shared" si="29"/>
        <v>315.94</v>
      </c>
      <c r="N39" s="466">
        <f t="shared" si="30"/>
        <v>802.65</v>
      </c>
      <c r="O39" s="419">
        <f t="shared" si="31"/>
        <v>312.72000000000003</v>
      </c>
      <c r="P39" s="466">
        <f t="shared" si="32"/>
        <v>758.73</v>
      </c>
      <c r="Q39" s="421">
        <f t="shared" si="33"/>
        <v>1632.42</v>
      </c>
      <c r="R39" s="405"/>
      <c r="S39" s="405"/>
      <c r="T39" s="405"/>
      <c r="U39" s="474"/>
      <c r="V39" s="474"/>
      <c r="W39" s="474"/>
      <c r="X39" s="474"/>
      <c r="AF39" s="474"/>
    </row>
    <row r="40" spans="1:32" s="386" customFormat="1" ht="14" customHeight="1" thickBot="1">
      <c r="A40" s="386">
        <v>15</v>
      </c>
      <c r="B40" s="460">
        <f t="shared" si="20"/>
        <v>15</v>
      </c>
      <c r="C40" s="470">
        <v>20</v>
      </c>
      <c r="D40" s="415" t="str">
        <f t="shared" si="21"/>
        <v>Claude CUINET</v>
      </c>
      <c r="E40" s="416" t="str">
        <f t="shared" si="22"/>
        <v>Senior</v>
      </c>
      <c r="F40" s="416">
        <f t="shared" si="23"/>
        <v>9304924</v>
      </c>
      <c r="G40" s="416" t="str">
        <f t="shared" si="24"/>
        <v>LAMPACA</v>
      </c>
      <c r="H40" s="417" t="str">
        <f t="shared" si="25"/>
        <v>0959</v>
      </c>
      <c r="I40" s="418" t="str">
        <f t="shared" si="26"/>
        <v>CLUB AEROMODELISTE REGION ETANG DE BERRE</v>
      </c>
      <c r="J40" s="409"/>
      <c r="K40" s="419">
        <f t="shared" si="27"/>
        <v>269.16000000000003</v>
      </c>
      <c r="L40" s="466">
        <f t="shared" si="28"/>
        <v>711.91</v>
      </c>
      <c r="M40" s="419">
        <f t="shared" si="29"/>
        <v>338.2</v>
      </c>
      <c r="N40" s="466">
        <f t="shared" si="30"/>
        <v>859.2</v>
      </c>
      <c r="O40" s="419">
        <f t="shared" si="31"/>
        <v>128.79</v>
      </c>
      <c r="P40" s="466">
        <f t="shared" si="32"/>
        <v>312.48</v>
      </c>
      <c r="Q40" s="421">
        <f t="shared" si="33"/>
        <v>1571.1100000000001</v>
      </c>
      <c r="R40" s="405"/>
      <c r="S40" s="436"/>
      <c r="T40" s="436"/>
      <c r="U40" s="383"/>
      <c r="V40" s="383"/>
      <c r="W40" s="383"/>
      <c r="X40" s="383"/>
      <c r="AF40" s="383"/>
    </row>
    <row r="41" spans="1:32" s="386" customFormat="1" ht="14" customHeight="1" thickBot="1">
      <c r="A41" s="386">
        <v>16</v>
      </c>
      <c r="B41" s="460">
        <f t="shared" si="20"/>
        <v>16</v>
      </c>
      <c r="C41" s="470">
        <v>30</v>
      </c>
      <c r="D41" s="415" t="str">
        <f t="shared" si="21"/>
        <v>Jacques BOSSION</v>
      </c>
      <c r="E41" s="416" t="str">
        <f t="shared" si="22"/>
        <v>Senior</v>
      </c>
      <c r="F41" s="416">
        <f t="shared" si="23"/>
        <v>9707420</v>
      </c>
      <c r="G41" s="416" t="str">
        <f t="shared" si="24"/>
        <v>LAMPACA</v>
      </c>
      <c r="H41" s="417" t="str">
        <f t="shared" si="25"/>
        <v>0842</v>
      </c>
      <c r="I41" s="418" t="str">
        <f t="shared" si="26"/>
        <v>MODEL AIR CLUB D AIX EN PROVENCE</v>
      </c>
      <c r="J41" s="409"/>
      <c r="K41" s="419">
        <f t="shared" si="27"/>
        <v>0</v>
      </c>
      <c r="L41" s="466">
        <f t="shared" si="28"/>
        <v>0</v>
      </c>
      <c r="M41" s="419">
        <f t="shared" si="29"/>
        <v>323.77999999999997</v>
      </c>
      <c r="N41" s="466">
        <f t="shared" si="30"/>
        <v>822.57</v>
      </c>
      <c r="O41" s="419">
        <f t="shared" si="31"/>
        <v>277.89999999999998</v>
      </c>
      <c r="P41" s="466">
        <f t="shared" si="32"/>
        <v>674.25</v>
      </c>
      <c r="Q41" s="421">
        <f t="shared" si="33"/>
        <v>1496.8200000000002</v>
      </c>
      <c r="R41" s="405"/>
      <c r="S41" s="405"/>
      <c r="T41" s="405"/>
      <c r="U41" s="474"/>
      <c r="V41" s="474"/>
      <c r="W41" s="474"/>
      <c r="X41" s="474"/>
      <c r="AF41" s="474"/>
    </row>
    <row r="42" spans="1:32" s="386" customFormat="1" ht="14" customHeight="1" thickBot="1">
      <c r="A42" s="386">
        <v>17</v>
      </c>
      <c r="B42" s="460">
        <f t="shared" si="20"/>
        <v>17</v>
      </c>
      <c r="C42" s="470">
        <v>31</v>
      </c>
      <c r="D42" s="415" t="str">
        <f t="shared" si="21"/>
        <v>Alain JOUVE</v>
      </c>
      <c r="E42" s="416" t="str">
        <f t="shared" si="22"/>
        <v>Senior</v>
      </c>
      <c r="F42" s="416">
        <f t="shared" si="23"/>
        <v>406482</v>
      </c>
      <c r="G42" s="416" t="str">
        <f t="shared" si="24"/>
        <v>LAMPACA</v>
      </c>
      <c r="H42" s="417" t="str">
        <f t="shared" si="25"/>
        <v>0842</v>
      </c>
      <c r="I42" s="418" t="str">
        <f t="shared" si="26"/>
        <v>MODEL AIR CLUB D AIX EN PROVENCE</v>
      </c>
      <c r="J42" s="409"/>
      <c r="K42" s="419">
        <f t="shared" si="27"/>
        <v>246.19</v>
      </c>
      <c r="L42" s="466">
        <f t="shared" si="28"/>
        <v>651.16</v>
      </c>
      <c r="M42" s="419">
        <f t="shared" si="29"/>
        <v>303.37</v>
      </c>
      <c r="N42" s="466">
        <f t="shared" si="30"/>
        <v>770.72</v>
      </c>
      <c r="O42" s="419">
        <f t="shared" si="31"/>
        <v>276.83999999999997</v>
      </c>
      <c r="P42" s="466">
        <f t="shared" si="32"/>
        <v>671.68</v>
      </c>
      <c r="Q42" s="421">
        <f t="shared" si="33"/>
        <v>1442.4</v>
      </c>
      <c r="R42" s="405"/>
      <c r="S42" s="405"/>
      <c r="T42" s="405"/>
      <c r="U42" s="474"/>
      <c r="V42" s="474"/>
      <c r="W42" s="474"/>
      <c r="X42" s="474"/>
      <c r="AF42" s="474"/>
    </row>
    <row r="43" spans="1:32" s="386" customFormat="1" ht="14" customHeight="1" thickBot="1">
      <c r="A43" s="386">
        <v>18</v>
      </c>
      <c r="B43" s="460">
        <f t="shared" si="20"/>
        <v>18</v>
      </c>
      <c r="C43" s="470">
        <v>32</v>
      </c>
      <c r="D43" s="415" t="str">
        <f t="shared" si="21"/>
        <v>Michel LAIR</v>
      </c>
      <c r="E43" s="416" t="str">
        <f t="shared" si="22"/>
        <v>Senior</v>
      </c>
      <c r="F43" s="416">
        <f t="shared" si="23"/>
        <v>1121284</v>
      </c>
      <c r="G43" s="416" t="str">
        <f t="shared" si="24"/>
        <v>LAMPACA</v>
      </c>
      <c r="H43" s="417" t="str">
        <f t="shared" si="25"/>
        <v>0964</v>
      </c>
      <c r="I43" s="418" t="str">
        <f t="shared" si="26"/>
        <v>AMICALE DES MODELISTES SIGNOIS PAUL RICARD</v>
      </c>
      <c r="J43" s="409"/>
      <c r="K43" s="419">
        <f t="shared" si="27"/>
        <v>0</v>
      </c>
      <c r="L43" s="466">
        <f t="shared" si="28"/>
        <v>0</v>
      </c>
      <c r="M43" s="419">
        <f t="shared" si="29"/>
        <v>158.13999999999999</v>
      </c>
      <c r="N43" s="466">
        <f t="shared" si="30"/>
        <v>401.76</v>
      </c>
      <c r="O43" s="419">
        <f t="shared" si="31"/>
        <v>280</v>
      </c>
      <c r="P43" s="466">
        <f t="shared" si="32"/>
        <v>679.35</v>
      </c>
      <c r="Q43" s="421">
        <f t="shared" si="33"/>
        <v>1081.1100000000001</v>
      </c>
      <c r="R43" s="405"/>
      <c r="S43" s="405"/>
      <c r="T43" s="405"/>
      <c r="U43" s="474"/>
      <c r="V43" s="474"/>
      <c r="W43" s="474"/>
      <c r="X43" s="474"/>
      <c r="AF43" s="474"/>
    </row>
    <row r="44" spans="1:32" s="386" customFormat="1" ht="14" customHeight="1" thickBot="1">
      <c r="A44" s="386">
        <v>19</v>
      </c>
      <c r="B44" s="460">
        <f t="shared" si="20"/>
        <v>19</v>
      </c>
      <c r="C44" s="475">
        <v>21</v>
      </c>
      <c r="D44" s="438" t="str">
        <f t="shared" si="21"/>
        <v>Edmond SOLARI</v>
      </c>
      <c r="E44" s="439" t="str">
        <f t="shared" si="22"/>
        <v>Senior</v>
      </c>
      <c r="F44" s="439">
        <f t="shared" si="23"/>
        <v>8503732</v>
      </c>
      <c r="G44" s="439" t="str">
        <f t="shared" si="24"/>
        <v>LAMPACA</v>
      </c>
      <c r="H44" s="440" t="str">
        <f t="shared" si="25"/>
        <v>0959</v>
      </c>
      <c r="I44" s="441" t="str">
        <f t="shared" si="26"/>
        <v>CLUB AEROMODELISTE REGION ETANG DE BERRE</v>
      </c>
      <c r="J44" s="409"/>
      <c r="K44" s="442">
        <f t="shared" si="27"/>
        <v>0</v>
      </c>
      <c r="L44" s="476">
        <f t="shared" si="28"/>
        <v>0</v>
      </c>
      <c r="M44" s="442">
        <f t="shared" si="29"/>
        <v>0</v>
      </c>
      <c r="N44" s="476">
        <f t="shared" si="30"/>
        <v>0</v>
      </c>
      <c r="O44" s="442">
        <f t="shared" si="31"/>
        <v>0</v>
      </c>
      <c r="P44" s="476">
        <f t="shared" si="32"/>
        <v>0</v>
      </c>
      <c r="Q44" s="430">
        <f t="shared" si="33"/>
        <v>0</v>
      </c>
      <c r="R44" s="405"/>
      <c r="S44" s="436"/>
      <c r="T44" s="436"/>
      <c r="U44" s="383"/>
      <c r="V44" s="383"/>
      <c r="W44" s="383"/>
      <c r="X44" s="383"/>
      <c r="AF44" s="383"/>
    </row>
    <row r="45" spans="1:32" ht="17" thickBot="1"/>
    <row r="46" spans="1:32" ht="24" customHeight="1" thickBot="1">
      <c r="B46" s="381" t="s">
        <v>412</v>
      </c>
      <c r="C46" s="1024" t="s">
        <v>413</v>
      </c>
      <c r="D46" s="1024"/>
      <c r="E46" s="1024"/>
      <c r="F46" s="1024"/>
      <c r="G46" s="1024"/>
      <c r="H46" s="1024"/>
      <c r="I46" s="382"/>
      <c r="J46" s="383"/>
      <c r="K46" s="1025" t="s">
        <v>393</v>
      </c>
      <c r="L46" s="1026"/>
      <c r="M46" s="1026"/>
      <c r="N46" s="1026"/>
      <c r="O46" s="1026"/>
      <c r="P46" s="1026"/>
      <c r="Q46" s="1027"/>
      <c r="R46" s="380"/>
      <c r="S46" s="1025" t="s">
        <v>408</v>
      </c>
      <c r="T46" s="1026"/>
      <c r="U46" s="1026"/>
      <c r="V46" s="1026"/>
      <c r="W46" s="1026"/>
      <c r="X46" s="1027"/>
      <c r="Y46" s="380"/>
    </row>
    <row r="47" spans="1:32" ht="29.25" customHeight="1" thickBot="1">
      <c r="B47" s="387" t="s">
        <v>396</v>
      </c>
      <c r="C47" s="387" t="s">
        <v>397</v>
      </c>
      <c r="D47" s="480" t="s">
        <v>2</v>
      </c>
      <c r="E47" s="391" t="s">
        <v>3</v>
      </c>
      <c r="F47" s="390" t="s">
        <v>399</v>
      </c>
      <c r="G47" s="391" t="s">
        <v>4</v>
      </c>
      <c r="H47" s="390" t="s">
        <v>5</v>
      </c>
      <c r="I47" s="393" t="s">
        <v>6</v>
      </c>
      <c r="J47" s="394"/>
      <c r="K47" s="395" t="s">
        <v>7</v>
      </c>
      <c r="L47" s="396" t="s">
        <v>400</v>
      </c>
      <c r="M47" s="395" t="s">
        <v>8</v>
      </c>
      <c r="N47" s="396" t="s">
        <v>400</v>
      </c>
      <c r="O47" s="395" t="s">
        <v>9</v>
      </c>
      <c r="P47" s="396" t="s">
        <v>400</v>
      </c>
      <c r="Q47" s="458" t="s">
        <v>69</v>
      </c>
      <c r="R47" s="397"/>
      <c r="S47" s="398" t="s">
        <v>401</v>
      </c>
      <c r="T47" s="398" t="s">
        <v>409</v>
      </c>
      <c r="U47" s="384" t="s">
        <v>400</v>
      </c>
      <c r="V47" s="398" t="s">
        <v>410</v>
      </c>
      <c r="W47" s="385" t="s">
        <v>400</v>
      </c>
      <c r="X47" s="396" t="s">
        <v>69</v>
      </c>
    </row>
    <row r="48" spans="1:32" s="386" customFormat="1" ht="14" customHeight="1" thickBot="1">
      <c r="A48" s="481">
        <v>1</v>
      </c>
      <c r="B48" s="460" t="e">
        <f t="shared" ref="B48:B55" si="34">RANK(Q48,Q$51:Q$55)</f>
        <v>#N/A</v>
      </c>
      <c r="C48" s="482">
        <v>9</v>
      </c>
      <c r="D48" s="401" t="str">
        <f t="shared" ref="D48:D55" si="35">VLOOKUP(C48,ListePilotes,3)</f>
        <v>Raphaël GORIOT</v>
      </c>
      <c r="E48" s="402" t="str">
        <f t="shared" ref="E48:E55" si="36">VLOOKUP(C48,ListePilotes,4)</f>
        <v>Senior</v>
      </c>
      <c r="F48" s="402">
        <f t="shared" ref="F48:F55" si="37">VLOOKUP(C48,ListePilotes,6)</f>
        <v>1802719</v>
      </c>
      <c r="G48" s="402" t="str">
        <f t="shared" ref="G48:G55" si="38">VLOOKUP(C48,ListePilotes,7)</f>
        <v>LAMPACA</v>
      </c>
      <c r="H48" s="403" t="str">
        <f t="shared" ref="H48:H55" si="39">VLOOKUP(C48,ListePilotes,8)</f>
        <v>1618</v>
      </c>
      <c r="I48" s="404" t="str">
        <f t="shared" ref="I48:I55" si="40">VLOOKUP(C48,ListePilotes,9)</f>
        <v>MISTRAL MODELES CLUB (MMC)</v>
      </c>
      <c r="J48" s="405"/>
      <c r="K48" s="406">
        <f t="shared" ref="K48:K55" si="41">VLOOKUP(C48,ListePilotes,10)</f>
        <v>198.84</v>
      </c>
      <c r="L48" s="464">
        <f>ROUND(K48/MAX(K$48:K$55)*1000,2)</f>
        <v>748.84</v>
      </c>
      <c r="M48" s="406">
        <f t="shared" ref="M48:M55" si="42">VLOOKUP(C48,ListePilotes,12)</f>
        <v>257.55</v>
      </c>
      <c r="N48" s="464">
        <f>ROUND(M48/MAX(M$48:M$55)*1000,2)</f>
        <v>934.4</v>
      </c>
      <c r="O48" s="406">
        <f t="shared" ref="O48:O55" si="43">VLOOKUP(C48,ListePilotes,14)</f>
        <v>274.98</v>
      </c>
      <c r="P48" s="464">
        <f t="shared" ref="P48:P55" si="44">ROUND(O48/MAX(O$48:O$55)*1000,2)</f>
        <v>1000</v>
      </c>
      <c r="Q48" s="408">
        <f>L48+N48+P48-MIN(L48,N48,P48)</f>
        <v>1934.3999999999996</v>
      </c>
      <c r="R48" s="405"/>
      <c r="S48" s="462">
        <f>ROUND(Q48/MAX(Q$48:Q$55)*1000,2)</f>
        <v>981.86</v>
      </c>
      <c r="T48" s="463">
        <f>VLOOKUP(C48,ListePilotes,17)</f>
        <v>298.95</v>
      </c>
      <c r="U48" s="464">
        <f>ROUND(T48/MAX(T$48:T$55)*1000,2)</f>
        <v>1000</v>
      </c>
      <c r="V48" s="463">
        <f>VLOOKUP(C48,ListePilotes,19)</f>
        <v>260.14</v>
      </c>
      <c r="W48" s="464">
        <f>ROUND(V48/MAX(V$48:V$55)*1000,2)</f>
        <v>882.97</v>
      </c>
      <c r="X48" s="462">
        <f>U48+W48-MIN(U48,W48)+S48</f>
        <v>1981.8600000000001</v>
      </c>
    </row>
    <row r="49" spans="1:24" s="386" customFormat="1" ht="14" customHeight="1" thickBot="1">
      <c r="A49" s="481">
        <v>2</v>
      </c>
      <c r="B49" s="460" t="e">
        <f t="shared" si="34"/>
        <v>#N/A</v>
      </c>
      <c r="C49" s="465">
        <v>10</v>
      </c>
      <c r="D49" s="415" t="str">
        <f t="shared" si="35"/>
        <v>Patrick BONFIGLIOLI</v>
      </c>
      <c r="E49" s="416" t="str">
        <f t="shared" si="36"/>
        <v>Senior</v>
      </c>
      <c r="F49" s="416">
        <f t="shared" si="37"/>
        <v>6139</v>
      </c>
      <c r="G49" s="416" t="str">
        <f t="shared" si="38"/>
        <v>LAMPACA</v>
      </c>
      <c r="H49" s="417" t="str">
        <f t="shared" si="39"/>
        <v>0964</v>
      </c>
      <c r="I49" s="418" t="str">
        <f t="shared" si="40"/>
        <v>AMICALE DES MODELISTES SIGNOIS PAUL RICARD</v>
      </c>
      <c r="J49" s="409"/>
      <c r="K49" s="419">
        <f t="shared" si="41"/>
        <v>230.12</v>
      </c>
      <c r="L49" s="469">
        <f t="shared" ref="L49:N55" si="45">ROUND(K49/MAX(K$48:K$55)*1000,2)</f>
        <v>866.64</v>
      </c>
      <c r="M49" s="419">
        <f t="shared" si="42"/>
        <v>275.63</v>
      </c>
      <c r="N49" s="469">
        <f t="shared" si="45"/>
        <v>1000</v>
      </c>
      <c r="O49" s="419">
        <f t="shared" si="43"/>
        <v>233.33</v>
      </c>
      <c r="P49" s="469">
        <f t="shared" si="44"/>
        <v>848.53</v>
      </c>
      <c r="Q49" s="421">
        <f t="shared" ref="Q49:Q55" si="46">L49+N49+P49-MIN(L49,N49,P49)</f>
        <v>1866.64</v>
      </c>
      <c r="R49" s="405"/>
      <c r="S49" s="467">
        <f>ROUND(Q49/MAX(Q$48:Q$55)*1000,2)</f>
        <v>947.47</v>
      </c>
      <c r="T49" s="468">
        <f>VLOOKUP(C49,ListePilotes,17)</f>
        <v>280.2</v>
      </c>
      <c r="U49" s="469">
        <f t="shared" ref="U49:W52" si="47">ROUND(T49/MAX(T$48:T$55)*1000,2)</f>
        <v>937.28</v>
      </c>
      <c r="V49" s="468">
        <f>VLOOKUP(C49,ListePilotes,19)</f>
        <v>294.62</v>
      </c>
      <c r="W49" s="469">
        <f t="shared" si="47"/>
        <v>1000</v>
      </c>
      <c r="X49" s="467">
        <f>U49+W49-MIN(U49,W49)+S49</f>
        <v>1947.47</v>
      </c>
    </row>
    <row r="50" spans="1:24" s="386" customFormat="1" ht="14" customHeight="1" thickBot="1">
      <c r="A50" s="481">
        <v>3</v>
      </c>
      <c r="B50" s="460" t="e">
        <f t="shared" si="34"/>
        <v>#N/A</v>
      </c>
      <c r="C50" s="465">
        <v>7</v>
      </c>
      <c r="D50" s="415" t="str">
        <f t="shared" si="35"/>
        <v>Jean-François TRAINA</v>
      </c>
      <c r="E50" s="416" t="str">
        <f t="shared" si="36"/>
        <v>Senior</v>
      </c>
      <c r="F50" s="416">
        <f t="shared" si="37"/>
        <v>1802193</v>
      </c>
      <c r="G50" s="416" t="str">
        <f t="shared" si="38"/>
        <v>LAMOCC</v>
      </c>
      <c r="H50" s="417" t="str">
        <f t="shared" si="39"/>
        <v>1550</v>
      </c>
      <c r="I50" s="418" t="str">
        <f t="shared" si="40"/>
        <v>LES TETES BRULEES BA 34</v>
      </c>
      <c r="J50" s="409"/>
      <c r="K50" s="419">
        <f t="shared" si="41"/>
        <v>258.85000000000002</v>
      </c>
      <c r="L50" s="469">
        <f t="shared" si="45"/>
        <v>974.84</v>
      </c>
      <c r="M50" s="419">
        <f t="shared" si="42"/>
        <v>263.63</v>
      </c>
      <c r="N50" s="469">
        <f t="shared" si="45"/>
        <v>956.46</v>
      </c>
      <c r="O50" s="419">
        <f t="shared" si="43"/>
        <v>118.58</v>
      </c>
      <c r="P50" s="469">
        <f t="shared" si="44"/>
        <v>431.23</v>
      </c>
      <c r="Q50" s="421">
        <f t="shared" si="46"/>
        <v>1931.3000000000002</v>
      </c>
      <c r="R50" s="409"/>
      <c r="S50" s="467">
        <f>ROUND(Q50/MAX(Q$48:Q$55)*1000,2)</f>
        <v>980.29</v>
      </c>
      <c r="T50" s="468">
        <f>VLOOKUP(C50,ListePilotes,17)</f>
        <v>283.07</v>
      </c>
      <c r="U50" s="469">
        <f t="shared" si="47"/>
        <v>946.88</v>
      </c>
      <c r="V50" s="468">
        <f>VLOOKUP(C50,ListePilotes,19)</f>
        <v>0</v>
      </c>
      <c r="W50" s="469">
        <f t="shared" si="47"/>
        <v>0</v>
      </c>
      <c r="X50" s="467">
        <f>U50+W50-MIN(U50,W50)+S50</f>
        <v>1927.17</v>
      </c>
    </row>
    <row r="51" spans="1:24" s="386" customFormat="1" ht="14" customHeight="1" thickBot="1">
      <c r="A51" s="481">
        <v>4</v>
      </c>
      <c r="B51" s="460">
        <f t="shared" si="34"/>
        <v>1</v>
      </c>
      <c r="C51" s="470">
        <v>4</v>
      </c>
      <c r="D51" s="415" t="str">
        <f t="shared" si="35"/>
        <v>Marc MONIN</v>
      </c>
      <c r="E51" s="416" t="str">
        <f t="shared" si="36"/>
        <v>Senior</v>
      </c>
      <c r="F51" s="416">
        <f t="shared" si="37"/>
        <v>806215</v>
      </c>
      <c r="G51" s="416" t="str">
        <f t="shared" si="38"/>
        <v>LAMAURA</v>
      </c>
      <c r="H51" s="417" t="str">
        <f t="shared" si="39"/>
        <v>0035</v>
      </c>
      <c r="I51" s="418" t="str">
        <f t="shared" si="40"/>
        <v>AEROMODELES CLUB DU RHONE</v>
      </c>
      <c r="J51" s="409"/>
      <c r="K51" s="419">
        <f t="shared" si="41"/>
        <v>265.52999999999997</v>
      </c>
      <c r="L51" s="469">
        <f t="shared" si="45"/>
        <v>1000</v>
      </c>
      <c r="M51" s="419">
        <f t="shared" si="42"/>
        <v>267.39999999999998</v>
      </c>
      <c r="N51" s="469">
        <f t="shared" si="45"/>
        <v>970.14</v>
      </c>
      <c r="O51" s="419">
        <f t="shared" si="43"/>
        <v>245.58</v>
      </c>
      <c r="P51" s="469">
        <f t="shared" si="44"/>
        <v>893.08</v>
      </c>
      <c r="Q51" s="421">
        <f t="shared" si="46"/>
        <v>1970.1399999999999</v>
      </c>
      <c r="R51" s="483"/>
      <c r="S51" s="467">
        <f>ROUND(Q51/MAX(Q$48:Q$55)*1000,2)</f>
        <v>1000</v>
      </c>
      <c r="T51" s="468">
        <f>VLOOKUP(C51,ListePilotes,17)</f>
        <v>259.36</v>
      </c>
      <c r="U51" s="469">
        <f t="shared" si="47"/>
        <v>867.57</v>
      </c>
      <c r="V51" s="468">
        <f>VLOOKUP(C51,ListePilotes,19)</f>
        <v>254.06</v>
      </c>
      <c r="W51" s="469">
        <f t="shared" si="47"/>
        <v>862.33</v>
      </c>
      <c r="X51" s="467">
        <f>U51+W51-MIN(U51,W51)+S51</f>
        <v>1867.5700000000002</v>
      </c>
    </row>
    <row r="52" spans="1:24" s="386" customFormat="1" ht="14" customHeight="1" thickBot="1">
      <c r="A52" s="481">
        <v>5</v>
      </c>
      <c r="B52" s="460">
        <f t="shared" si="34"/>
        <v>2</v>
      </c>
      <c r="C52" s="470">
        <v>2</v>
      </c>
      <c r="D52" s="415" t="str">
        <f t="shared" si="35"/>
        <v>Lazare CINI</v>
      </c>
      <c r="E52" s="416" t="str">
        <f t="shared" si="36"/>
        <v>Senior</v>
      </c>
      <c r="F52" s="416">
        <f t="shared" si="37"/>
        <v>610711</v>
      </c>
      <c r="G52" s="416" t="str">
        <f t="shared" si="38"/>
        <v>LAMPACA</v>
      </c>
      <c r="H52" s="417" t="str">
        <f t="shared" si="39"/>
        <v>0959</v>
      </c>
      <c r="I52" s="418" t="str">
        <f t="shared" si="40"/>
        <v>CLUB AEROMODELISTE REGION ETANG DE BERRE</v>
      </c>
      <c r="J52" s="409"/>
      <c r="K52" s="419">
        <f t="shared" si="41"/>
        <v>257.10000000000002</v>
      </c>
      <c r="L52" s="469">
        <f t="shared" si="45"/>
        <v>968.25</v>
      </c>
      <c r="M52" s="419">
        <f t="shared" si="42"/>
        <v>248.14</v>
      </c>
      <c r="N52" s="469">
        <f t="shared" si="45"/>
        <v>900.26</v>
      </c>
      <c r="O52" s="419">
        <f t="shared" si="43"/>
        <v>219.16</v>
      </c>
      <c r="P52" s="469">
        <f t="shared" si="44"/>
        <v>797</v>
      </c>
      <c r="Q52" s="421">
        <f t="shared" si="46"/>
        <v>1868.5100000000002</v>
      </c>
      <c r="R52" s="405"/>
      <c r="S52" s="471">
        <f>ROUND(Q52/MAX(Q$48:Q$55)*1000,2)</f>
        <v>948.41</v>
      </c>
      <c r="T52" s="472">
        <f>VLOOKUP(C52,ListePilotes,17)</f>
        <v>236.75</v>
      </c>
      <c r="U52" s="473">
        <f t="shared" si="47"/>
        <v>791.94</v>
      </c>
      <c r="V52" s="472">
        <f>VLOOKUP(C52,ListePilotes,19)</f>
        <v>256.8</v>
      </c>
      <c r="W52" s="473">
        <f t="shared" si="47"/>
        <v>871.63</v>
      </c>
      <c r="X52" s="471">
        <f>U52+W52-MIN(U52,W52)+S52</f>
        <v>1820.04</v>
      </c>
    </row>
    <row r="53" spans="1:24" s="386" customFormat="1" ht="14" customHeight="1" thickBot="1">
      <c r="A53" s="481">
        <v>6</v>
      </c>
      <c r="B53" s="460">
        <f t="shared" si="34"/>
        <v>3</v>
      </c>
      <c r="C53" s="470">
        <v>6</v>
      </c>
      <c r="D53" s="415" t="str">
        <f t="shared" si="35"/>
        <v>Jean-Charles CAIA</v>
      </c>
      <c r="E53" s="416" t="str">
        <f t="shared" si="36"/>
        <v>Senior</v>
      </c>
      <c r="F53" s="416">
        <f t="shared" si="37"/>
        <v>805987</v>
      </c>
      <c r="G53" s="416" t="str">
        <f t="shared" si="38"/>
        <v>LAMCVL</v>
      </c>
      <c r="H53" s="417" t="str">
        <f t="shared" si="39"/>
        <v>0111</v>
      </c>
      <c r="I53" s="418" t="str">
        <f t="shared" si="40"/>
        <v>MODELE AIR CLUB CASTRAIS</v>
      </c>
      <c r="J53" s="409"/>
      <c r="K53" s="419">
        <f t="shared" si="41"/>
        <v>248.39</v>
      </c>
      <c r="L53" s="469">
        <f t="shared" si="45"/>
        <v>935.45</v>
      </c>
      <c r="M53" s="419">
        <f t="shared" si="42"/>
        <v>240.46</v>
      </c>
      <c r="N53" s="469">
        <f t="shared" si="45"/>
        <v>872.4</v>
      </c>
      <c r="O53" s="419">
        <f t="shared" si="43"/>
        <v>219.39</v>
      </c>
      <c r="P53" s="469">
        <f t="shared" si="44"/>
        <v>797.84</v>
      </c>
      <c r="Q53" s="421">
        <f t="shared" si="46"/>
        <v>1807.85</v>
      </c>
      <c r="R53" s="405"/>
    </row>
    <row r="54" spans="1:24" s="386" customFormat="1" ht="14" customHeight="1" thickBot="1">
      <c r="A54" s="481">
        <v>7</v>
      </c>
      <c r="B54" s="460">
        <f t="shared" si="34"/>
        <v>4</v>
      </c>
      <c r="C54" s="470">
        <v>1</v>
      </c>
      <c r="D54" s="415" t="str">
        <f t="shared" si="35"/>
        <v>Patrick GELFI</v>
      </c>
      <c r="E54" s="416" t="str">
        <f t="shared" si="36"/>
        <v>Senior</v>
      </c>
      <c r="F54" s="416">
        <f t="shared" si="37"/>
        <v>1120740</v>
      </c>
      <c r="G54" s="416" t="str">
        <f t="shared" si="38"/>
        <v>LAMPACA</v>
      </c>
      <c r="H54" s="417" t="str">
        <f t="shared" si="39"/>
        <v>0964</v>
      </c>
      <c r="I54" s="418" t="str">
        <f t="shared" si="40"/>
        <v>AMICALE DES MODELISTES SIGNOIS PAUL RICARD</v>
      </c>
      <c r="J54" s="409"/>
      <c r="K54" s="419">
        <f t="shared" si="41"/>
        <v>185.48</v>
      </c>
      <c r="L54" s="469">
        <f t="shared" si="45"/>
        <v>698.53</v>
      </c>
      <c r="M54" s="419">
        <f t="shared" si="42"/>
        <v>172.82</v>
      </c>
      <c r="N54" s="469">
        <f t="shared" si="45"/>
        <v>627</v>
      </c>
      <c r="O54" s="419">
        <f t="shared" si="43"/>
        <v>0</v>
      </c>
      <c r="P54" s="469">
        <f t="shared" si="44"/>
        <v>0</v>
      </c>
      <c r="Q54" s="421">
        <f t="shared" si="46"/>
        <v>1325.53</v>
      </c>
      <c r="R54" s="405"/>
    </row>
    <row r="55" spans="1:24" s="386" customFormat="1" ht="14" customHeight="1" thickBot="1">
      <c r="A55" s="481">
        <v>8</v>
      </c>
      <c r="B55" s="460">
        <f t="shared" si="34"/>
        <v>5</v>
      </c>
      <c r="C55" s="484">
        <v>8</v>
      </c>
      <c r="D55" s="438" t="str">
        <f t="shared" si="35"/>
        <v>Julien AMPERE</v>
      </c>
      <c r="E55" s="439" t="str">
        <f t="shared" si="36"/>
        <v>Senior</v>
      </c>
      <c r="F55" s="439">
        <f t="shared" si="37"/>
        <v>2100363</v>
      </c>
      <c r="G55" s="439" t="str">
        <f t="shared" si="38"/>
        <v>LAMIF</v>
      </c>
      <c r="H55" s="440" t="str">
        <f t="shared" si="39"/>
        <v>0748</v>
      </c>
      <c r="I55" s="441" t="str">
        <f t="shared" si="40"/>
        <v>CLUB MODELISME DE SACLAY</v>
      </c>
      <c r="J55" s="409"/>
      <c r="K55" s="442">
        <f t="shared" si="41"/>
        <v>0</v>
      </c>
      <c r="L55" s="473">
        <f t="shared" si="45"/>
        <v>0</v>
      </c>
      <c r="M55" s="442">
        <f t="shared" si="42"/>
        <v>0</v>
      </c>
      <c r="N55" s="473">
        <f t="shared" si="45"/>
        <v>0</v>
      </c>
      <c r="O55" s="442">
        <f t="shared" si="43"/>
        <v>0</v>
      </c>
      <c r="P55" s="473">
        <f t="shared" si="44"/>
        <v>0</v>
      </c>
      <c r="Q55" s="430">
        <f t="shared" si="46"/>
        <v>0</v>
      </c>
      <c r="R55" s="405"/>
      <c r="S55" s="436"/>
      <c r="T55" s="436"/>
      <c r="U55" s="383"/>
      <c r="V55" s="383"/>
      <c r="W55" s="383"/>
      <c r="X55" s="383"/>
    </row>
    <row r="56" spans="1:24">
      <c r="F56" s="446"/>
    </row>
  </sheetData>
  <mergeCells count="12">
    <mergeCell ref="C24:I24"/>
    <mergeCell ref="K24:Q24"/>
    <mergeCell ref="S24:Z24"/>
    <mergeCell ref="C46:H46"/>
    <mergeCell ref="K46:Q46"/>
    <mergeCell ref="S46:X46"/>
    <mergeCell ref="B1:AA1"/>
    <mergeCell ref="B2:AA2"/>
    <mergeCell ref="C4:H4"/>
    <mergeCell ref="K4:Q4"/>
    <mergeCell ref="S4:X4"/>
    <mergeCell ref="Z4:AD4"/>
  </mergeCells>
  <conditionalFormatting sqref="K6:K21 M6:M21 O6:O21 K48:K55 M48:M55 O48:O55 K26:K44 M26:M44 O26:O44">
    <cfRule type="expression" dxfId="9" priority="9">
      <formula>IF(L6=MIN($L6,$N6,$P6),TRUE,FALSE)</formula>
    </cfRule>
  </conditionalFormatting>
  <conditionalFormatting sqref="L6:L21 N6:N21 P6:P21 L48:L55 N48:N55 P48:P55 L26:L44 N26:N44 P26:P44">
    <cfRule type="expression" dxfId="8" priority="8" stopIfTrue="1">
      <formula>IF(L6=MIN($L6,$N6,$P6),TRUE,FALSE)</formula>
    </cfRule>
  </conditionalFormatting>
  <conditionalFormatting sqref="U26:U30 W26:W30 Y26:Y30">
    <cfRule type="expression" dxfId="7" priority="7" stopIfTrue="1">
      <formula>IF(U26=MIN($U26,$W26,$Y26),TRUE,FALSE)</formula>
    </cfRule>
  </conditionalFormatting>
  <conditionalFormatting sqref="S6:S15 W6:W15 U6:U15">
    <cfRule type="expression" dxfId="6" priority="6" stopIfTrue="1">
      <formula>IF(S6=MIN($S6,$U6,$W6),TRUE,FALSE)</formula>
    </cfRule>
  </conditionalFormatting>
  <conditionalFormatting sqref="AA6:AA10 AC6:AC10">
    <cfRule type="expression" dxfId="5" priority="5" stopIfTrue="1">
      <formula>IF(AA6=MIN($AA6,$AC6),TRUE,FALSE)</formula>
    </cfRule>
  </conditionalFormatting>
  <conditionalFormatting sqref="X6:X15">
    <cfRule type="expression" dxfId="4" priority="4" stopIfTrue="1">
      <formula>IF(X6=MIN($S6,$U6,$W6),TRUE,FALSE)</formula>
    </cfRule>
  </conditionalFormatting>
  <conditionalFormatting sqref="U49:U52">
    <cfRule type="expression" dxfId="3" priority="3" stopIfTrue="1">
      <formula>IF(U49=MIN($U49,$W49,$Y49),TRUE,FALSE)</formula>
    </cfRule>
  </conditionalFormatting>
  <conditionalFormatting sqref="W48:W52">
    <cfRule type="expression" dxfId="2" priority="2" stopIfTrue="1">
      <formula>IF(W48=MIN($U48,$W48,$Y48),TRUE,FALSE)</formula>
    </cfRule>
  </conditionalFormatting>
  <conditionalFormatting sqref="U48">
    <cfRule type="expression" dxfId="1" priority="1" stopIfTrue="1">
      <formula>IF(U48=MIN($L48,$N48,$P48),TRUE,FALSE)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56D2-AFEC-A74C-8F02-686EA8FB73DE}">
  <dimension ref="B2:M56"/>
  <sheetViews>
    <sheetView workbookViewId="0">
      <selection activeCell="G14" sqref="G14"/>
    </sheetView>
  </sheetViews>
  <sheetFormatPr baseColWidth="10" defaultRowHeight="16"/>
  <cols>
    <col min="1" max="1" width="1.125" style="107" customWidth="1"/>
    <col min="2" max="2" width="10.625" style="107"/>
    <col min="3" max="3" width="16.875" style="107" customWidth="1"/>
    <col min="4" max="4" width="10.625" style="107"/>
    <col min="5" max="5" width="30.375" style="107" bestFit="1" customWidth="1"/>
    <col min="6" max="6" width="10.625" style="107"/>
    <col min="7" max="7" width="27" style="107" bestFit="1" customWidth="1"/>
    <col min="8" max="8" width="10.125" style="107" customWidth="1"/>
    <col min="9" max="9" width="1.625" style="107" customWidth="1"/>
    <col min="10" max="13" width="7.25" style="107" customWidth="1"/>
    <col min="14" max="16384" width="10.625" style="107"/>
  </cols>
  <sheetData>
    <row r="2" spans="2:13" ht="23">
      <c r="C2" s="108"/>
      <c r="D2" s="108"/>
      <c r="E2" s="108"/>
      <c r="F2" s="111" t="s">
        <v>763</v>
      </c>
      <c r="G2" s="108"/>
      <c r="H2" s="108"/>
      <c r="I2" s="108"/>
      <c r="J2" s="108"/>
      <c r="K2" s="108"/>
      <c r="L2" s="108"/>
    </row>
    <row r="3" spans="2:13" ht="23">
      <c r="C3" s="108"/>
      <c r="D3" s="108"/>
      <c r="F3" s="111" t="s">
        <v>764</v>
      </c>
      <c r="G3" s="108"/>
      <c r="H3" s="108"/>
      <c r="I3" s="108"/>
      <c r="J3" s="108"/>
      <c r="K3" s="108"/>
      <c r="L3" s="108"/>
    </row>
    <row r="4" spans="2:13" ht="20">
      <c r="B4" s="148"/>
      <c r="C4" s="149"/>
      <c r="E4" s="150"/>
    </row>
    <row r="5" spans="2:13" ht="19" thickBot="1">
      <c r="B5" s="151" t="s">
        <v>765</v>
      </c>
    </row>
    <row r="6" spans="2:13" ht="17" thickBot="1">
      <c r="B6" s="265" t="s">
        <v>1</v>
      </c>
      <c r="C6" s="653" t="s">
        <v>81</v>
      </c>
      <c r="D6" s="267" t="s">
        <v>82</v>
      </c>
      <c r="E6" s="268" t="s">
        <v>83</v>
      </c>
      <c r="F6" s="268" t="s">
        <v>5</v>
      </c>
      <c r="G6" s="269" t="s">
        <v>6</v>
      </c>
      <c r="H6" s="270" t="s">
        <v>84</v>
      </c>
      <c r="J6" s="121" t="s">
        <v>85</v>
      </c>
      <c r="K6" s="122" t="s">
        <v>86</v>
      </c>
      <c r="L6" s="122" t="s">
        <v>87</v>
      </c>
      <c r="M6" s="123" t="s">
        <v>162</v>
      </c>
    </row>
    <row r="7" spans="2:13">
      <c r="B7" s="631" t="s">
        <v>230</v>
      </c>
      <c r="C7" s="654" t="s">
        <v>766</v>
      </c>
      <c r="D7" s="655"/>
      <c r="E7" s="656" t="s">
        <v>41</v>
      </c>
      <c r="F7" s="656">
        <v>1531</v>
      </c>
      <c r="G7" s="657" t="s">
        <v>767</v>
      </c>
      <c r="H7" s="157"/>
      <c r="I7" s="206"/>
      <c r="J7" s="658">
        <v>968.33</v>
      </c>
      <c r="K7" s="659">
        <v>496.67</v>
      </c>
      <c r="L7" s="659">
        <v>1000</v>
      </c>
      <c r="M7" s="660">
        <v>497.36</v>
      </c>
    </row>
    <row r="8" spans="2:13">
      <c r="B8" s="661" t="s">
        <v>234</v>
      </c>
      <c r="C8" s="662" t="s">
        <v>768</v>
      </c>
      <c r="D8" s="636"/>
      <c r="E8" s="636" t="s">
        <v>769</v>
      </c>
      <c r="F8" s="663">
        <v>509</v>
      </c>
      <c r="G8" s="646" t="s">
        <v>770</v>
      </c>
      <c r="H8" s="163"/>
      <c r="I8" s="206"/>
      <c r="J8" s="664">
        <v>1000</v>
      </c>
      <c r="K8" s="665">
        <v>413.71</v>
      </c>
      <c r="L8" s="665">
        <v>953.67</v>
      </c>
      <c r="M8" s="666">
        <v>500</v>
      </c>
    </row>
    <row r="9" spans="2:13">
      <c r="B9" s="661" t="s">
        <v>236</v>
      </c>
      <c r="C9" s="662" t="s">
        <v>771</v>
      </c>
      <c r="D9" s="643"/>
      <c r="E9" s="643" t="s">
        <v>769</v>
      </c>
      <c r="F9" s="663">
        <v>1568</v>
      </c>
      <c r="G9" s="646" t="s">
        <v>772</v>
      </c>
      <c r="H9" s="163"/>
      <c r="I9" s="206"/>
      <c r="J9" s="664">
        <v>984.3</v>
      </c>
      <c r="K9" s="665">
        <v>467.62</v>
      </c>
      <c r="L9" s="665">
        <v>894.48</v>
      </c>
      <c r="M9" s="666">
        <v>474.08</v>
      </c>
    </row>
    <row r="10" spans="2:13">
      <c r="B10" s="652" t="s">
        <v>240</v>
      </c>
      <c r="C10" s="662" t="s">
        <v>773</v>
      </c>
      <c r="D10" s="643"/>
      <c r="E10" s="663" t="s">
        <v>250</v>
      </c>
      <c r="F10" s="663">
        <v>658</v>
      </c>
      <c r="G10" s="646" t="s">
        <v>774</v>
      </c>
      <c r="H10" s="163"/>
      <c r="I10" s="206"/>
      <c r="J10" s="664">
        <v>925.42</v>
      </c>
      <c r="K10" s="665">
        <v>500</v>
      </c>
      <c r="L10" s="665">
        <v>912.24</v>
      </c>
      <c r="M10" s="666">
        <v>449.75</v>
      </c>
    </row>
    <row r="11" spans="2:13">
      <c r="B11" s="652" t="s">
        <v>242</v>
      </c>
      <c r="C11" s="662" t="s">
        <v>775</v>
      </c>
      <c r="D11" s="643"/>
      <c r="E11" s="663" t="s">
        <v>250</v>
      </c>
      <c r="F11" s="663">
        <v>682</v>
      </c>
      <c r="G11" s="646" t="s">
        <v>747</v>
      </c>
      <c r="H11" s="163"/>
      <c r="I11" s="206"/>
      <c r="J11" s="664">
        <v>867.46</v>
      </c>
      <c r="K11" s="665">
        <v>405.57</v>
      </c>
      <c r="L11" s="665">
        <v>929.24</v>
      </c>
      <c r="M11" s="666">
        <v>456.2</v>
      </c>
    </row>
    <row r="12" spans="2:13">
      <c r="B12" s="652" t="s">
        <v>244</v>
      </c>
      <c r="C12" s="662" t="s">
        <v>776</v>
      </c>
      <c r="D12" s="643"/>
      <c r="E12" s="663" t="s">
        <v>57</v>
      </c>
      <c r="F12" s="663">
        <v>672</v>
      </c>
      <c r="G12" s="646" t="s">
        <v>777</v>
      </c>
      <c r="H12" s="163"/>
      <c r="I12" s="206"/>
      <c r="J12" s="664">
        <v>940.29</v>
      </c>
      <c r="K12" s="665">
        <v>305.45</v>
      </c>
      <c r="L12" s="665">
        <v>862.05</v>
      </c>
      <c r="M12" s="666">
        <v>287.54000000000002</v>
      </c>
    </row>
    <row r="13" spans="2:13" ht="15" customHeight="1" thickBot="1">
      <c r="B13" s="125" t="s">
        <v>304</v>
      </c>
      <c r="C13" s="667"/>
      <c r="D13" s="170"/>
      <c r="E13" s="170"/>
      <c r="F13" s="128"/>
      <c r="G13" s="668"/>
      <c r="H13" s="171"/>
      <c r="I13" s="206"/>
      <c r="J13" s="216"/>
      <c r="K13" s="217"/>
      <c r="L13" s="217"/>
      <c r="M13" s="218"/>
    </row>
    <row r="15" spans="2:13">
      <c r="B15" s="219"/>
      <c r="C15" s="1016"/>
      <c r="D15" s="1017"/>
      <c r="E15" s="1017"/>
      <c r="F15" s="1017"/>
      <c r="G15" s="1017"/>
      <c r="H15" s="1017"/>
      <c r="I15" s="1017"/>
      <c r="J15" s="1017"/>
      <c r="K15" s="1017"/>
      <c r="L15" s="1017"/>
      <c r="M15" s="1017"/>
    </row>
    <row r="16" spans="2:13" ht="19" thickBot="1">
      <c r="B16" s="151" t="s">
        <v>778</v>
      </c>
    </row>
    <row r="17" spans="2:13" ht="17" thickBot="1">
      <c r="B17" s="265" t="s">
        <v>1</v>
      </c>
      <c r="C17" s="653" t="s">
        <v>81</v>
      </c>
      <c r="D17" s="267" t="s">
        <v>82</v>
      </c>
      <c r="E17" s="268" t="s">
        <v>83</v>
      </c>
      <c r="F17" s="268" t="s">
        <v>5</v>
      </c>
      <c r="G17" s="269" t="s">
        <v>6</v>
      </c>
      <c r="H17" s="270" t="s">
        <v>84</v>
      </c>
      <c r="J17" s="121" t="s">
        <v>85</v>
      </c>
      <c r="K17" s="122" t="s">
        <v>86</v>
      </c>
      <c r="L17" s="122" t="s">
        <v>87</v>
      </c>
      <c r="M17" s="123" t="s">
        <v>162</v>
      </c>
    </row>
    <row r="18" spans="2:13">
      <c r="B18" s="631" t="s">
        <v>230</v>
      </c>
      <c r="C18" s="654" t="s">
        <v>779</v>
      </c>
      <c r="D18" s="655" t="s">
        <v>23</v>
      </c>
      <c r="E18" s="655" t="s">
        <v>769</v>
      </c>
      <c r="F18" s="656">
        <v>1568</v>
      </c>
      <c r="G18" s="657" t="s">
        <v>772</v>
      </c>
      <c r="H18" s="157"/>
      <c r="I18" s="206"/>
      <c r="J18" s="658">
        <v>1000</v>
      </c>
      <c r="K18" s="659">
        <v>499.19</v>
      </c>
      <c r="L18" s="659">
        <v>1000</v>
      </c>
      <c r="M18" s="660">
        <v>500</v>
      </c>
    </row>
    <row r="19" spans="2:13">
      <c r="B19" s="661" t="s">
        <v>234</v>
      </c>
      <c r="C19" s="662" t="s">
        <v>780</v>
      </c>
      <c r="D19" s="636"/>
      <c r="E19" s="663" t="s">
        <v>250</v>
      </c>
      <c r="F19" s="663">
        <v>467</v>
      </c>
      <c r="G19" s="646" t="s">
        <v>781</v>
      </c>
      <c r="H19" s="163"/>
      <c r="I19" s="206"/>
      <c r="J19" s="664">
        <v>938.87</v>
      </c>
      <c r="K19" s="665">
        <v>500</v>
      </c>
      <c r="L19" s="665">
        <v>988.77</v>
      </c>
      <c r="M19" s="666">
        <v>436.72</v>
      </c>
    </row>
    <row r="20" spans="2:13">
      <c r="B20" s="661" t="s">
        <v>236</v>
      </c>
      <c r="C20" s="662" t="s">
        <v>782</v>
      </c>
      <c r="D20" s="643"/>
      <c r="E20" s="643" t="s">
        <v>783</v>
      </c>
      <c r="F20" s="663">
        <v>4</v>
      </c>
      <c r="G20" s="646" t="s">
        <v>784</v>
      </c>
      <c r="H20" s="163"/>
      <c r="I20" s="206"/>
      <c r="J20" s="664">
        <v>954.59</v>
      </c>
      <c r="K20" s="665">
        <v>499.98</v>
      </c>
      <c r="L20" s="665">
        <v>929.27</v>
      </c>
      <c r="M20" s="666">
        <v>412.65</v>
      </c>
    </row>
    <row r="21" spans="2:13">
      <c r="B21" s="652" t="s">
        <v>240</v>
      </c>
      <c r="C21" s="662" t="s">
        <v>785</v>
      </c>
      <c r="D21" s="643"/>
      <c r="E21" s="663" t="s">
        <v>57</v>
      </c>
      <c r="F21" s="663">
        <v>748</v>
      </c>
      <c r="G21" s="646" t="s">
        <v>786</v>
      </c>
      <c r="H21" s="163"/>
      <c r="I21" s="206"/>
      <c r="J21" s="664">
        <v>935.74</v>
      </c>
      <c r="K21" s="665">
        <v>480.63</v>
      </c>
      <c r="L21" s="665">
        <v>954.41</v>
      </c>
      <c r="M21" s="666">
        <v>0</v>
      </c>
    </row>
    <row r="22" spans="2:13">
      <c r="B22" s="669" t="s">
        <v>242</v>
      </c>
      <c r="C22" s="670"/>
      <c r="D22" s="671"/>
      <c r="E22" s="672"/>
      <c r="F22" s="672"/>
      <c r="G22" s="673"/>
      <c r="H22" s="674"/>
      <c r="I22" s="206"/>
      <c r="J22" s="675"/>
      <c r="K22" s="676"/>
      <c r="L22" s="676"/>
      <c r="M22" s="677"/>
    </row>
    <row r="23" spans="2:13" ht="17" thickBot="1">
      <c r="B23" s="125" t="s">
        <v>304</v>
      </c>
      <c r="C23" s="667"/>
      <c r="D23" s="170"/>
      <c r="E23" s="170"/>
      <c r="F23" s="128"/>
      <c r="G23" s="668"/>
      <c r="H23" s="171"/>
      <c r="I23" s="206"/>
      <c r="J23" s="216"/>
      <c r="K23" s="217"/>
      <c r="L23" s="217"/>
      <c r="M23" s="678"/>
    </row>
    <row r="26" spans="2:13" ht="19" thickBot="1">
      <c r="B26" s="151" t="s">
        <v>787</v>
      </c>
      <c r="C26" s="151"/>
      <c r="D26" s="151"/>
      <c r="E26" s="151"/>
      <c r="F26" s="206"/>
      <c r="G26" s="206"/>
      <c r="H26" s="206"/>
      <c r="I26" s="206"/>
      <c r="J26" s="206"/>
      <c r="K26" s="206"/>
      <c r="L26" s="206"/>
      <c r="M26" s="206"/>
    </row>
    <row r="27" spans="2:13" ht="17" thickBot="1">
      <c r="B27" s="679" t="s">
        <v>1</v>
      </c>
      <c r="C27" s="680" t="s">
        <v>81</v>
      </c>
      <c r="D27" s="681" t="s">
        <v>82</v>
      </c>
      <c r="E27" s="682" t="s">
        <v>83</v>
      </c>
      <c r="F27" s="682" t="s">
        <v>5</v>
      </c>
      <c r="G27" s="683" t="s">
        <v>6</v>
      </c>
      <c r="H27" s="684" t="s">
        <v>84</v>
      </c>
      <c r="I27" s="206"/>
      <c r="J27" s="685" t="s">
        <v>85</v>
      </c>
      <c r="K27" s="686" t="s">
        <v>86</v>
      </c>
      <c r="L27" s="686" t="s">
        <v>87</v>
      </c>
      <c r="M27" s="687" t="s">
        <v>162</v>
      </c>
    </row>
    <row r="28" spans="2:13">
      <c r="B28" s="631"/>
      <c r="C28" s="654" t="s">
        <v>788</v>
      </c>
      <c r="D28" s="688" t="s">
        <v>29</v>
      </c>
      <c r="E28" s="656" t="s">
        <v>789</v>
      </c>
      <c r="F28" s="656">
        <v>739</v>
      </c>
      <c r="G28" s="689" t="s">
        <v>790</v>
      </c>
      <c r="H28" s="157"/>
      <c r="I28" s="206"/>
      <c r="J28" s="658">
        <v>1000</v>
      </c>
      <c r="K28" s="659">
        <v>500</v>
      </c>
      <c r="L28" s="659">
        <v>1000</v>
      </c>
      <c r="M28" s="660">
        <v>500</v>
      </c>
    </row>
    <row r="29" spans="2:13">
      <c r="B29" s="690"/>
      <c r="C29" s="662" t="s">
        <v>791</v>
      </c>
      <c r="D29" s="691"/>
      <c r="E29" s="663" t="s">
        <v>36</v>
      </c>
      <c r="F29" s="663">
        <v>774</v>
      </c>
      <c r="G29" s="692" t="s">
        <v>792</v>
      </c>
      <c r="H29" s="693"/>
      <c r="I29" s="206"/>
      <c r="J29" s="664">
        <v>912.69</v>
      </c>
      <c r="K29" s="665">
        <v>498.48</v>
      </c>
      <c r="L29" s="665">
        <v>841.07</v>
      </c>
      <c r="M29" s="666">
        <v>492.12</v>
      </c>
    </row>
    <row r="30" spans="2:13">
      <c r="B30" s="690"/>
      <c r="C30" s="662" t="s">
        <v>793</v>
      </c>
      <c r="D30" s="688"/>
      <c r="E30" s="663" t="s">
        <v>250</v>
      </c>
      <c r="F30" s="663">
        <v>343</v>
      </c>
      <c r="G30" s="692" t="s">
        <v>794</v>
      </c>
      <c r="H30" s="693"/>
      <c r="I30" s="206"/>
      <c r="J30" s="664">
        <v>807.72</v>
      </c>
      <c r="K30" s="665">
        <v>486.39</v>
      </c>
      <c r="L30" s="665">
        <v>872.63</v>
      </c>
      <c r="M30" s="666">
        <v>432.96</v>
      </c>
    </row>
    <row r="31" spans="2:13">
      <c r="B31" s="694"/>
      <c r="C31" s="662" t="s">
        <v>795</v>
      </c>
      <c r="D31" s="688"/>
      <c r="E31" s="688" t="s">
        <v>783</v>
      </c>
      <c r="F31" s="663">
        <v>204</v>
      </c>
      <c r="G31" s="692" t="s">
        <v>796</v>
      </c>
      <c r="H31" s="693"/>
      <c r="I31" s="206"/>
      <c r="J31" s="664">
        <v>670.88</v>
      </c>
      <c r="K31" s="665">
        <v>297.61</v>
      </c>
      <c r="L31" s="665">
        <v>658.17</v>
      </c>
      <c r="M31" s="666">
        <v>206.82</v>
      </c>
    </row>
    <row r="32" spans="2:13">
      <c r="B32" s="694"/>
      <c r="C32" s="662" t="s">
        <v>797</v>
      </c>
      <c r="D32" s="688"/>
      <c r="E32" s="663" t="s">
        <v>769</v>
      </c>
      <c r="F32" s="646">
        <v>509</v>
      </c>
      <c r="G32" s="692" t="s">
        <v>770</v>
      </c>
      <c r="H32" s="693"/>
      <c r="I32" s="206"/>
      <c r="J32" s="664">
        <v>800.86</v>
      </c>
      <c r="K32" s="665">
        <v>432.23</v>
      </c>
      <c r="L32" s="665">
        <v>0</v>
      </c>
      <c r="M32" s="666">
        <v>0</v>
      </c>
    </row>
    <row r="33" spans="2:13">
      <c r="B33" s="694"/>
      <c r="C33" s="662" t="s">
        <v>798</v>
      </c>
      <c r="D33" s="688"/>
      <c r="E33" s="663" t="s">
        <v>250</v>
      </c>
      <c r="F33" s="663">
        <v>658</v>
      </c>
      <c r="G33" s="692" t="s">
        <v>774</v>
      </c>
      <c r="H33" s="693"/>
      <c r="I33" s="206"/>
      <c r="J33" s="664">
        <v>604.29999999999995</v>
      </c>
      <c r="K33" s="665">
        <v>389.83</v>
      </c>
      <c r="L33" s="665">
        <v>0</v>
      </c>
      <c r="M33" s="666">
        <v>439.6</v>
      </c>
    </row>
    <row r="34" spans="2:13" ht="17" thickBot="1">
      <c r="B34" s="695" t="s">
        <v>304</v>
      </c>
      <c r="C34" s="696"/>
      <c r="D34" s="697"/>
      <c r="E34" s="697"/>
      <c r="F34" s="698"/>
      <c r="G34" s="699"/>
      <c r="H34" s="700"/>
      <c r="I34" s="206"/>
      <c r="J34" s="216"/>
      <c r="K34" s="217"/>
      <c r="L34" s="217"/>
      <c r="M34" s="678"/>
    </row>
    <row r="37" spans="2:13" ht="19" thickBot="1">
      <c r="B37" s="151" t="s">
        <v>799</v>
      </c>
      <c r="C37" s="151"/>
      <c r="D37" s="151"/>
      <c r="E37" s="151"/>
      <c r="F37" s="206"/>
      <c r="G37" s="206"/>
      <c r="H37" s="206"/>
      <c r="I37" s="206"/>
      <c r="J37" s="206"/>
      <c r="K37" s="206"/>
      <c r="L37" s="206"/>
      <c r="M37" s="206"/>
    </row>
    <row r="38" spans="2:13" ht="17" thickBot="1">
      <c r="B38" s="679" t="s">
        <v>1</v>
      </c>
      <c r="C38" s="680" t="s">
        <v>81</v>
      </c>
      <c r="D38" s="681" t="s">
        <v>82</v>
      </c>
      <c r="E38" s="682" t="s">
        <v>83</v>
      </c>
      <c r="F38" s="682" t="s">
        <v>5</v>
      </c>
      <c r="G38" s="683" t="s">
        <v>6</v>
      </c>
      <c r="H38" s="684" t="s">
        <v>84</v>
      </c>
      <c r="I38" s="206"/>
      <c r="J38" s="701" t="s">
        <v>85</v>
      </c>
      <c r="K38" s="702" t="s">
        <v>86</v>
      </c>
      <c r="L38" s="702" t="s">
        <v>87</v>
      </c>
      <c r="M38" s="703" t="s">
        <v>162</v>
      </c>
    </row>
    <row r="39" spans="2:13">
      <c r="B39" s="631"/>
      <c r="C39" s="654" t="s">
        <v>800</v>
      </c>
      <c r="D39" s="688"/>
      <c r="E39" s="656" t="s">
        <v>250</v>
      </c>
      <c r="F39" s="656">
        <v>343</v>
      </c>
      <c r="G39" s="689" t="s">
        <v>794</v>
      </c>
      <c r="H39" s="157"/>
      <c r="I39" s="206"/>
      <c r="J39" s="658">
        <v>1000</v>
      </c>
      <c r="K39" s="659">
        <v>500</v>
      </c>
      <c r="L39" s="659">
        <v>1000</v>
      </c>
      <c r="M39" s="660">
        <v>500</v>
      </c>
    </row>
    <row r="40" spans="2:13">
      <c r="B40" s="690"/>
      <c r="C40" s="662" t="s">
        <v>801</v>
      </c>
      <c r="D40" s="691"/>
      <c r="E40" s="663" t="s">
        <v>250</v>
      </c>
      <c r="F40" s="663">
        <v>694</v>
      </c>
      <c r="G40" s="692" t="s">
        <v>802</v>
      </c>
      <c r="H40" s="693"/>
      <c r="I40" s="206"/>
      <c r="J40" s="664">
        <v>970.41</v>
      </c>
      <c r="K40" s="665">
        <v>359.91</v>
      </c>
      <c r="L40" s="665">
        <v>979.57</v>
      </c>
      <c r="M40" s="666">
        <v>479.3</v>
      </c>
    </row>
    <row r="41" spans="2:13" ht="17" thickBot="1">
      <c r="B41" s="695" t="s">
        <v>304</v>
      </c>
      <c r="C41" s="696"/>
      <c r="D41" s="697"/>
      <c r="E41" s="697"/>
      <c r="F41" s="698"/>
      <c r="G41" s="699"/>
      <c r="H41" s="700"/>
      <c r="I41" s="206"/>
      <c r="J41" s="704"/>
      <c r="K41" s="705"/>
      <c r="L41" s="705"/>
      <c r="M41" s="706"/>
    </row>
    <row r="44" spans="2:13" ht="19" thickBot="1">
      <c r="B44" s="151" t="s">
        <v>803</v>
      </c>
      <c r="C44" s="151"/>
      <c r="D44" s="151"/>
      <c r="E44" s="151"/>
      <c r="F44" s="206"/>
      <c r="G44" s="206"/>
      <c r="H44" s="206"/>
      <c r="I44" s="206"/>
      <c r="J44" s="206"/>
      <c r="K44" s="206"/>
      <c r="L44" s="206"/>
      <c r="M44" s="206"/>
    </row>
    <row r="45" spans="2:13" ht="17" thickBot="1">
      <c r="B45" s="679" t="s">
        <v>1</v>
      </c>
      <c r="C45" s="707" t="s">
        <v>81</v>
      </c>
      <c r="D45" s="681" t="s">
        <v>82</v>
      </c>
      <c r="E45" s="682" t="s">
        <v>83</v>
      </c>
      <c r="F45" s="682" t="s">
        <v>5</v>
      </c>
      <c r="G45" s="683" t="s">
        <v>6</v>
      </c>
      <c r="H45" s="684" t="s">
        <v>84</v>
      </c>
      <c r="I45" s="206"/>
      <c r="J45" s="685" t="s">
        <v>85</v>
      </c>
      <c r="K45" s="686" t="s">
        <v>86</v>
      </c>
      <c r="L45" s="686" t="s">
        <v>87</v>
      </c>
      <c r="M45" s="687" t="s">
        <v>162</v>
      </c>
    </row>
    <row r="46" spans="2:13">
      <c r="B46" s="631"/>
      <c r="C46" s="662" t="s">
        <v>800</v>
      </c>
      <c r="D46" s="688"/>
      <c r="E46" s="663" t="s">
        <v>250</v>
      </c>
      <c r="F46" s="663">
        <v>343</v>
      </c>
      <c r="G46" s="692" t="s">
        <v>794</v>
      </c>
      <c r="H46" s="157"/>
      <c r="I46" s="206"/>
      <c r="J46" s="665">
        <v>1000</v>
      </c>
      <c r="K46" s="665">
        <v>1000</v>
      </c>
      <c r="L46" s="708"/>
      <c r="M46" s="665"/>
    </row>
    <row r="47" spans="2:13">
      <c r="B47" s="690"/>
      <c r="C47" s="662" t="s">
        <v>801</v>
      </c>
      <c r="D47" s="691"/>
      <c r="E47" s="663" t="s">
        <v>250</v>
      </c>
      <c r="F47" s="663">
        <v>694</v>
      </c>
      <c r="G47" s="692" t="s">
        <v>802</v>
      </c>
      <c r="H47" s="693"/>
      <c r="I47" s="206"/>
      <c r="J47" s="665">
        <v>998.03</v>
      </c>
      <c r="K47" s="665">
        <v>999.03</v>
      </c>
      <c r="L47" s="708"/>
      <c r="M47" s="665"/>
    </row>
    <row r="48" spans="2:13" ht="17" thickBot="1">
      <c r="B48" s="690"/>
      <c r="C48" s="662" t="s">
        <v>788</v>
      </c>
      <c r="D48" s="643" t="s">
        <v>29</v>
      </c>
      <c r="E48" s="663" t="s">
        <v>789</v>
      </c>
      <c r="F48" s="663">
        <v>739</v>
      </c>
      <c r="G48" s="692" t="s">
        <v>790</v>
      </c>
      <c r="H48" s="693"/>
      <c r="I48" s="206"/>
      <c r="J48" s="665">
        <v>906.22</v>
      </c>
      <c r="K48" s="665">
        <v>899.9</v>
      </c>
      <c r="L48" s="709"/>
      <c r="M48" s="647"/>
    </row>
    <row r="49" spans="2:13">
      <c r="B49" s="694"/>
      <c r="C49" s="662" t="s">
        <v>779</v>
      </c>
      <c r="D49" s="643" t="s">
        <v>23</v>
      </c>
      <c r="E49" s="155" t="s">
        <v>769</v>
      </c>
      <c r="F49" s="663">
        <v>1568</v>
      </c>
      <c r="G49" s="692" t="s">
        <v>772</v>
      </c>
      <c r="H49" s="693"/>
      <c r="I49" s="206"/>
      <c r="J49" s="665">
        <v>880.55</v>
      </c>
      <c r="K49" s="665">
        <v>901.85</v>
      </c>
      <c r="L49" s="710"/>
      <c r="M49" s="711"/>
    </row>
    <row r="50" spans="2:13">
      <c r="B50" s="694"/>
      <c r="C50" s="662" t="s">
        <v>768</v>
      </c>
      <c r="D50" s="636"/>
      <c r="E50" s="636" t="s">
        <v>769</v>
      </c>
      <c r="F50" s="663">
        <v>509</v>
      </c>
      <c r="G50" s="692" t="s">
        <v>770</v>
      </c>
      <c r="H50" s="693"/>
      <c r="I50" s="206"/>
      <c r="J50" s="665">
        <v>844.03</v>
      </c>
      <c r="K50" s="665">
        <v>841.59</v>
      </c>
      <c r="L50" s="710"/>
      <c r="M50" s="711"/>
    </row>
    <row r="51" spans="2:13">
      <c r="B51" s="694"/>
      <c r="C51" s="662" t="s">
        <v>773</v>
      </c>
      <c r="D51" s="643"/>
      <c r="E51" s="663" t="s">
        <v>250</v>
      </c>
      <c r="F51" s="663">
        <v>658</v>
      </c>
      <c r="G51" s="692" t="s">
        <v>774</v>
      </c>
      <c r="H51" s="693"/>
      <c r="I51" s="206"/>
      <c r="J51" s="665">
        <v>767.03</v>
      </c>
      <c r="K51" s="665">
        <v>814.38</v>
      </c>
      <c r="L51" s="710"/>
      <c r="M51" s="711"/>
    </row>
    <row r="52" spans="2:13">
      <c r="B52" s="694"/>
      <c r="C52" s="662" t="s">
        <v>780</v>
      </c>
      <c r="D52" s="636"/>
      <c r="E52" s="663" t="s">
        <v>250</v>
      </c>
      <c r="F52" s="663">
        <v>467</v>
      </c>
      <c r="G52" s="692" t="s">
        <v>781</v>
      </c>
      <c r="H52" s="693"/>
      <c r="I52" s="206"/>
      <c r="J52" s="665">
        <v>782.82</v>
      </c>
      <c r="K52" s="665">
        <v>0</v>
      </c>
      <c r="L52" s="710"/>
      <c r="M52" s="711"/>
    </row>
    <row r="53" spans="2:13">
      <c r="B53" s="694"/>
      <c r="C53" s="662" t="s">
        <v>775</v>
      </c>
      <c r="D53" s="643"/>
      <c r="E53" s="663" t="s">
        <v>250</v>
      </c>
      <c r="F53" s="663">
        <v>682</v>
      </c>
      <c r="G53" s="692" t="s">
        <v>747</v>
      </c>
      <c r="H53" s="693"/>
      <c r="I53" s="206"/>
      <c r="J53" s="665">
        <v>754.2</v>
      </c>
      <c r="K53" s="665">
        <v>0</v>
      </c>
      <c r="L53" s="710"/>
      <c r="M53" s="711"/>
    </row>
    <row r="54" spans="2:13">
      <c r="B54" s="694"/>
      <c r="C54" s="662" t="s">
        <v>766</v>
      </c>
      <c r="D54" s="655"/>
      <c r="E54" s="663" t="s">
        <v>41</v>
      </c>
      <c r="F54" s="663">
        <v>1531</v>
      </c>
      <c r="G54" s="692" t="s">
        <v>767</v>
      </c>
      <c r="H54" s="693"/>
      <c r="I54" s="206"/>
      <c r="J54" s="665">
        <v>0</v>
      </c>
      <c r="K54" s="665">
        <v>0</v>
      </c>
      <c r="L54" s="710"/>
      <c r="M54" s="711"/>
    </row>
    <row r="55" spans="2:13">
      <c r="B55" s="694"/>
      <c r="C55" s="662" t="s">
        <v>785</v>
      </c>
      <c r="D55" s="643"/>
      <c r="E55" s="663" t="s">
        <v>57</v>
      </c>
      <c r="F55" s="663">
        <v>748</v>
      </c>
      <c r="G55" s="692" t="s">
        <v>786</v>
      </c>
      <c r="H55" s="693"/>
      <c r="I55" s="206"/>
      <c r="J55" s="665">
        <v>0</v>
      </c>
      <c r="K55" s="665">
        <v>0</v>
      </c>
      <c r="L55" s="710"/>
      <c r="M55" s="711"/>
    </row>
    <row r="56" spans="2:13" ht="17" thickBot="1">
      <c r="B56" s="695" t="s">
        <v>304</v>
      </c>
      <c r="C56" s="696"/>
      <c r="D56" s="697"/>
      <c r="E56" s="697"/>
      <c r="F56" s="698"/>
      <c r="G56" s="699"/>
      <c r="H56" s="700"/>
      <c r="I56" s="206"/>
      <c r="J56" s="704"/>
      <c r="K56" s="705"/>
      <c r="L56" s="705"/>
      <c r="M56" s="706"/>
    </row>
  </sheetData>
  <mergeCells count="1">
    <mergeCell ref="C15:M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A4B3-6C5D-794D-852C-E1219A01FECC}">
  <dimension ref="A2:S194"/>
  <sheetViews>
    <sheetView topLeftCell="A129" workbookViewId="0">
      <selection activeCell="O17" sqref="O17"/>
    </sheetView>
  </sheetViews>
  <sheetFormatPr baseColWidth="10" defaultRowHeight="16"/>
  <cols>
    <col min="1" max="1" width="1.125" style="107" customWidth="1"/>
    <col min="2" max="2" width="8.5" style="107" customWidth="1"/>
    <col min="3" max="3" width="16.875" style="107" customWidth="1"/>
    <col min="4" max="4" width="8.5" style="107" customWidth="1"/>
    <col min="5" max="5" width="15.375" style="107" customWidth="1"/>
    <col min="6" max="6" width="8.5" style="107" customWidth="1"/>
    <col min="7" max="7" width="30.625" style="107" customWidth="1"/>
    <col min="8" max="8" width="10" style="107" customWidth="1"/>
    <col min="9" max="9" width="1.5" style="107" customWidth="1"/>
    <col min="10" max="19" width="7.25" style="107" customWidth="1"/>
    <col min="20" max="16384" width="10.625" style="107"/>
  </cols>
  <sheetData>
    <row r="2" spans="1:19" ht="22" customHeight="1">
      <c r="A2" s="541"/>
      <c r="B2" s="541" t="s">
        <v>459</v>
      </c>
      <c r="C2" s="541"/>
      <c r="D2" s="541"/>
      <c r="E2" s="541"/>
      <c r="F2" s="541"/>
      <c r="G2" s="542" t="s">
        <v>460</v>
      </c>
    </row>
    <row r="3" spans="1:19" ht="22" customHeight="1">
      <c r="A3" s="541"/>
      <c r="B3" s="541"/>
      <c r="C3" s="541"/>
      <c r="D3" s="541"/>
      <c r="E3" s="541"/>
      <c r="F3" s="541"/>
      <c r="G3" s="542" t="s">
        <v>461</v>
      </c>
    </row>
    <row r="5" spans="1:19" ht="18" customHeight="1" thickBot="1">
      <c r="A5" s="543"/>
      <c r="B5" s="543" t="s">
        <v>462</v>
      </c>
    </row>
    <row r="6" spans="1:19" ht="14" customHeight="1" thickBot="1">
      <c r="A6" s="544"/>
      <c r="B6" s="545" t="s">
        <v>1</v>
      </c>
      <c r="C6" s="545" t="s">
        <v>81</v>
      </c>
      <c r="D6" s="545" t="s">
        <v>463</v>
      </c>
      <c r="E6" s="545" t="s">
        <v>4</v>
      </c>
      <c r="F6" s="545" t="s">
        <v>5</v>
      </c>
      <c r="G6" s="545" t="s">
        <v>6</v>
      </c>
      <c r="H6" s="545" t="s">
        <v>464</v>
      </c>
      <c r="I6" s="544"/>
      <c r="J6" s="545" t="s">
        <v>465</v>
      </c>
      <c r="K6" s="545" t="s">
        <v>466</v>
      </c>
      <c r="L6" s="545" t="s">
        <v>467</v>
      </c>
      <c r="M6" s="545" t="s">
        <v>468</v>
      </c>
      <c r="N6" s="545" t="s">
        <v>469</v>
      </c>
      <c r="O6" s="545" t="s">
        <v>470</v>
      </c>
      <c r="P6" s="545" t="s">
        <v>471</v>
      </c>
      <c r="Q6" s="545" t="s">
        <v>472</v>
      </c>
      <c r="R6" s="545" t="s">
        <v>473</v>
      </c>
      <c r="S6" s="545" t="s">
        <v>474</v>
      </c>
    </row>
    <row r="7" spans="1:19" ht="14" customHeight="1">
      <c r="A7" s="546"/>
      <c r="B7" s="547">
        <v>1</v>
      </c>
      <c r="C7" s="548" t="s">
        <v>475</v>
      </c>
      <c r="D7" s="549" t="s">
        <v>23</v>
      </c>
      <c r="E7" s="549" t="s">
        <v>476</v>
      </c>
      <c r="F7" s="549">
        <v>137</v>
      </c>
      <c r="G7" s="548" t="s">
        <v>477</v>
      </c>
      <c r="H7" s="549">
        <v>1380</v>
      </c>
      <c r="I7" s="550"/>
      <c r="J7" s="549">
        <v>240</v>
      </c>
      <c r="K7" s="549">
        <v>240</v>
      </c>
      <c r="L7" s="549">
        <v>180</v>
      </c>
      <c r="M7" s="549">
        <v>180</v>
      </c>
      <c r="N7" s="549">
        <v>180</v>
      </c>
      <c r="O7" s="549">
        <v>180</v>
      </c>
      <c r="P7" s="549">
        <v>180</v>
      </c>
      <c r="Q7" s="549"/>
      <c r="R7" s="549"/>
      <c r="S7" s="551"/>
    </row>
    <row r="8" spans="1:19" ht="14" customHeight="1">
      <c r="A8" s="546"/>
      <c r="B8" s="552">
        <v>2</v>
      </c>
      <c r="C8" s="553" t="s">
        <v>478</v>
      </c>
      <c r="D8" s="554"/>
      <c r="E8" s="554" t="s">
        <v>476</v>
      </c>
      <c r="F8" s="554">
        <v>137</v>
      </c>
      <c r="G8" s="553" t="s">
        <v>477</v>
      </c>
      <c r="H8" s="554">
        <v>1358</v>
      </c>
      <c r="I8" s="546"/>
      <c r="J8" s="554">
        <v>240</v>
      </c>
      <c r="K8" s="554">
        <v>218</v>
      </c>
      <c r="L8" s="554">
        <v>180</v>
      </c>
      <c r="M8" s="554">
        <v>180</v>
      </c>
      <c r="N8" s="554">
        <v>180</v>
      </c>
      <c r="O8" s="554">
        <v>180</v>
      </c>
      <c r="P8" s="554">
        <v>180</v>
      </c>
      <c r="Q8" s="554"/>
      <c r="R8" s="554"/>
      <c r="S8" s="555"/>
    </row>
    <row r="9" spans="1:19" ht="14" customHeight="1">
      <c r="A9" s="546"/>
      <c r="B9" s="552">
        <v>3</v>
      </c>
      <c r="C9" s="553" t="s">
        <v>479</v>
      </c>
      <c r="D9" s="554"/>
      <c r="E9" s="554" t="s">
        <v>328</v>
      </c>
      <c r="F9" s="554">
        <v>612</v>
      </c>
      <c r="G9" s="553" t="s">
        <v>480</v>
      </c>
      <c r="H9" s="554">
        <v>1348</v>
      </c>
      <c r="I9" s="546"/>
      <c r="J9" s="554">
        <v>240</v>
      </c>
      <c r="K9" s="554">
        <v>208</v>
      </c>
      <c r="L9" s="554">
        <v>180</v>
      </c>
      <c r="M9" s="554">
        <v>180</v>
      </c>
      <c r="N9" s="554">
        <v>180</v>
      </c>
      <c r="O9" s="554">
        <v>180</v>
      </c>
      <c r="P9" s="554">
        <v>180</v>
      </c>
      <c r="Q9" s="554"/>
      <c r="R9" s="554"/>
      <c r="S9" s="555"/>
    </row>
    <row r="10" spans="1:19" ht="14" customHeight="1">
      <c r="A10" s="546"/>
      <c r="B10" s="552">
        <v>4</v>
      </c>
      <c r="C10" s="553" t="s">
        <v>481</v>
      </c>
      <c r="D10" s="554"/>
      <c r="E10" s="554" t="s">
        <v>476</v>
      </c>
      <c r="F10" s="554">
        <v>137</v>
      </c>
      <c r="G10" s="553" t="s">
        <v>477</v>
      </c>
      <c r="H10" s="554">
        <v>1304</v>
      </c>
      <c r="I10" s="546"/>
      <c r="J10" s="554">
        <v>240</v>
      </c>
      <c r="K10" s="554">
        <v>178</v>
      </c>
      <c r="L10" s="554">
        <v>180</v>
      </c>
      <c r="M10" s="554">
        <v>180</v>
      </c>
      <c r="N10" s="554">
        <v>166</v>
      </c>
      <c r="O10" s="554">
        <v>180</v>
      </c>
      <c r="P10" s="554">
        <v>180</v>
      </c>
      <c r="Q10" s="554"/>
      <c r="R10" s="554"/>
      <c r="S10" s="555"/>
    </row>
    <row r="11" spans="1:19" ht="14" customHeight="1">
      <c r="A11" s="546"/>
      <c r="B11" s="552">
        <v>5</v>
      </c>
      <c r="C11" s="553" t="s">
        <v>482</v>
      </c>
      <c r="D11" s="554"/>
      <c r="E11" s="554" t="s">
        <v>328</v>
      </c>
      <c r="F11" s="554">
        <v>68</v>
      </c>
      <c r="G11" s="553" t="s">
        <v>483</v>
      </c>
      <c r="H11" s="554">
        <v>1302</v>
      </c>
      <c r="I11" s="546"/>
      <c r="J11" s="554">
        <v>240</v>
      </c>
      <c r="K11" s="554">
        <v>162</v>
      </c>
      <c r="L11" s="554">
        <v>180</v>
      </c>
      <c r="M11" s="554">
        <v>180</v>
      </c>
      <c r="N11" s="554">
        <v>180</v>
      </c>
      <c r="O11" s="554">
        <v>180</v>
      </c>
      <c r="P11" s="554">
        <v>180</v>
      </c>
      <c r="Q11" s="554"/>
      <c r="R11" s="554"/>
      <c r="S11" s="555"/>
    </row>
    <row r="12" spans="1:19" ht="14" customHeight="1">
      <c r="A12" s="546"/>
      <c r="B12" s="552">
        <v>6</v>
      </c>
      <c r="C12" s="553" t="s">
        <v>484</v>
      </c>
      <c r="D12" s="554"/>
      <c r="E12" s="554" t="s">
        <v>369</v>
      </c>
      <c r="F12" s="554">
        <v>698</v>
      </c>
      <c r="G12" s="553" t="s">
        <v>370</v>
      </c>
      <c r="H12" s="554">
        <v>1292</v>
      </c>
      <c r="I12" s="546"/>
      <c r="J12" s="554">
        <v>240</v>
      </c>
      <c r="K12" s="554">
        <v>155</v>
      </c>
      <c r="L12" s="554">
        <v>180</v>
      </c>
      <c r="M12" s="554">
        <v>180</v>
      </c>
      <c r="N12" s="554">
        <v>180</v>
      </c>
      <c r="O12" s="554">
        <v>180</v>
      </c>
      <c r="P12" s="554">
        <v>177</v>
      </c>
      <c r="Q12" s="554"/>
      <c r="R12" s="554"/>
      <c r="S12" s="555"/>
    </row>
    <row r="13" spans="1:19" ht="14" customHeight="1">
      <c r="A13" s="546"/>
      <c r="B13" s="552">
        <v>7</v>
      </c>
      <c r="C13" s="553" t="s">
        <v>485</v>
      </c>
      <c r="D13" s="554"/>
      <c r="E13" s="554" t="s">
        <v>331</v>
      </c>
      <c r="F13" s="554">
        <v>48</v>
      </c>
      <c r="G13" s="553" t="s">
        <v>486</v>
      </c>
      <c r="H13" s="554">
        <v>1279</v>
      </c>
      <c r="I13" s="546"/>
      <c r="J13" s="554">
        <v>198</v>
      </c>
      <c r="K13" s="554">
        <v>240</v>
      </c>
      <c r="L13" s="554">
        <v>174</v>
      </c>
      <c r="M13" s="554">
        <v>180</v>
      </c>
      <c r="N13" s="554">
        <v>180</v>
      </c>
      <c r="O13" s="554">
        <v>180</v>
      </c>
      <c r="P13" s="554">
        <v>127</v>
      </c>
      <c r="Q13" s="554"/>
      <c r="R13" s="554"/>
      <c r="S13" s="555"/>
    </row>
    <row r="14" spans="1:19" ht="14" customHeight="1">
      <c r="A14" s="546"/>
      <c r="B14" s="552">
        <v>8</v>
      </c>
      <c r="C14" s="553" t="s">
        <v>487</v>
      </c>
      <c r="D14" s="554"/>
      <c r="E14" s="554" t="s">
        <v>336</v>
      </c>
      <c r="F14" s="554">
        <v>1677</v>
      </c>
      <c r="G14" s="553" t="s">
        <v>488</v>
      </c>
      <c r="H14" s="554">
        <v>1272</v>
      </c>
      <c r="I14" s="546"/>
      <c r="J14" s="554">
        <v>229</v>
      </c>
      <c r="K14" s="554">
        <v>182</v>
      </c>
      <c r="L14" s="554">
        <v>180</v>
      </c>
      <c r="M14" s="554">
        <v>180</v>
      </c>
      <c r="N14" s="554">
        <v>141</v>
      </c>
      <c r="O14" s="554">
        <v>180</v>
      </c>
      <c r="P14" s="554">
        <v>180</v>
      </c>
      <c r="Q14" s="554"/>
      <c r="R14" s="554"/>
      <c r="S14" s="555"/>
    </row>
    <row r="15" spans="1:19" ht="14" customHeight="1">
      <c r="A15" s="546"/>
      <c r="B15" s="552">
        <v>9</v>
      </c>
      <c r="C15" s="553" t="s">
        <v>489</v>
      </c>
      <c r="D15" s="554"/>
      <c r="E15" s="554" t="s">
        <v>331</v>
      </c>
      <c r="F15" s="554">
        <v>257</v>
      </c>
      <c r="G15" s="553" t="s">
        <v>490</v>
      </c>
      <c r="H15" s="554">
        <v>1232</v>
      </c>
      <c r="I15" s="546"/>
      <c r="J15" s="554">
        <v>240</v>
      </c>
      <c r="K15" s="554">
        <v>240</v>
      </c>
      <c r="L15" s="554">
        <v>156</v>
      </c>
      <c r="M15" s="554">
        <v>56</v>
      </c>
      <c r="N15" s="554">
        <v>180</v>
      </c>
      <c r="O15" s="554">
        <v>180</v>
      </c>
      <c r="P15" s="554">
        <v>180</v>
      </c>
      <c r="Q15" s="554"/>
      <c r="R15" s="554"/>
      <c r="S15" s="555"/>
    </row>
    <row r="16" spans="1:19" ht="14" customHeight="1">
      <c r="A16" s="546"/>
      <c r="B16" s="552">
        <v>10</v>
      </c>
      <c r="C16" s="553" t="s">
        <v>491</v>
      </c>
      <c r="D16" s="554" t="s">
        <v>29</v>
      </c>
      <c r="E16" s="554" t="s">
        <v>476</v>
      </c>
      <c r="F16" s="554">
        <v>137</v>
      </c>
      <c r="G16" s="553" t="s">
        <v>477</v>
      </c>
      <c r="H16" s="554">
        <v>1228</v>
      </c>
      <c r="I16" s="546"/>
      <c r="J16" s="554">
        <v>122</v>
      </c>
      <c r="K16" s="554">
        <v>240</v>
      </c>
      <c r="L16" s="554">
        <v>180</v>
      </c>
      <c r="M16" s="554">
        <v>180</v>
      </c>
      <c r="N16" s="554">
        <v>146</v>
      </c>
      <c r="O16" s="554">
        <v>180</v>
      </c>
      <c r="P16" s="554">
        <v>180</v>
      </c>
      <c r="Q16" s="554"/>
      <c r="R16" s="554"/>
      <c r="S16" s="555"/>
    </row>
    <row r="17" spans="1:19" ht="14" customHeight="1">
      <c r="A17" s="546"/>
      <c r="B17" s="552">
        <v>11</v>
      </c>
      <c r="C17" s="553" t="s">
        <v>492</v>
      </c>
      <c r="D17" s="554"/>
      <c r="E17" s="554" t="s">
        <v>328</v>
      </c>
      <c r="F17" s="554">
        <v>612</v>
      </c>
      <c r="G17" s="553" t="s">
        <v>480</v>
      </c>
      <c r="H17" s="554">
        <v>1223</v>
      </c>
      <c r="I17" s="546"/>
      <c r="J17" s="554">
        <v>215</v>
      </c>
      <c r="K17" s="554">
        <v>217</v>
      </c>
      <c r="L17" s="554">
        <v>180</v>
      </c>
      <c r="M17" s="554">
        <v>150</v>
      </c>
      <c r="N17" s="554">
        <v>180</v>
      </c>
      <c r="O17" s="554">
        <v>101</v>
      </c>
      <c r="P17" s="554">
        <v>180</v>
      </c>
      <c r="Q17" s="554"/>
      <c r="R17" s="554"/>
      <c r="S17" s="555"/>
    </row>
    <row r="18" spans="1:19" ht="14" customHeight="1">
      <c r="A18" s="546"/>
      <c r="B18" s="552">
        <v>12</v>
      </c>
      <c r="C18" s="553" t="s">
        <v>493</v>
      </c>
      <c r="D18" s="554"/>
      <c r="E18" s="554" t="s">
        <v>353</v>
      </c>
      <c r="F18" s="554">
        <v>107</v>
      </c>
      <c r="G18" s="553" t="s">
        <v>494</v>
      </c>
      <c r="H18" s="554">
        <v>1186</v>
      </c>
      <c r="I18" s="546"/>
      <c r="J18" s="554">
        <v>240</v>
      </c>
      <c r="K18" s="554">
        <v>149</v>
      </c>
      <c r="L18" s="554">
        <v>180</v>
      </c>
      <c r="M18" s="554">
        <v>137</v>
      </c>
      <c r="N18" s="554">
        <v>180</v>
      </c>
      <c r="O18" s="554">
        <v>120</v>
      </c>
      <c r="P18" s="554">
        <v>180</v>
      </c>
      <c r="Q18" s="554"/>
      <c r="R18" s="554"/>
      <c r="S18" s="555"/>
    </row>
    <row r="19" spans="1:19" ht="14" customHeight="1">
      <c r="A19" s="546"/>
      <c r="B19" s="552">
        <v>13</v>
      </c>
      <c r="C19" s="553" t="s">
        <v>495</v>
      </c>
      <c r="D19" s="554" t="s">
        <v>23</v>
      </c>
      <c r="E19" s="554" t="s">
        <v>331</v>
      </c>
      <c r="F19" s="554">
        <v>48</v>
      </c>
      <c r="G19" s="553" t="s">
        <v>486</v>
      </c>
      <c r="H19" s="554">
        <v>1181</v>
      </c>
      <c r="I19" s="546"/>
      <c r="J19" s="554">
        <v>240</v>
      </c>
      <c r="K19" s="554">
        <v>182</v>
      </c>
      <c r="L19" s="554">
        <v>117</v>
      </c>
      <c r="M19" s="554">
        <v>180</v>
      </c>
      <c r="N19" s="554">
        <v>180</v>
      </c>
      <c r="O19" s="554">
        <v>180</v>
      </c>
      <c r="P19" s="554">
        <v>102</v>
      </c>
      <c r="Q19" s="554"/>
      <c r="R19" s="554"/>
      <c r="S19" s="555"/>
    </row>
    <row r="20" spans="1:19" ht="14" customHeight="1">
      <c r="A20" s="546"/>
      <c r="B20" s="552">
        <v>14</v>
      </c>
      <c r="C20" s="553" t="s">
        <v>496</v>
      </c>
      <c r="D20" s="554"/>
      <c r="E20" s="554" t="s">
        <v>328</v>
      </c>
      <c r="F20" s="554">
        <v>68</v>
      </c>
      <c r="G20" s="553" t="s">
        <v>483</v>
      </c>
      <c r="H20" s="554">
        <v>1166</v>
      </c>
      <c r="I20" s="546"/>
      <c r="J20" s="554">
        <v>240</v>
      </c>
      <c r="K20" s="554">
        <v>179</v>
      </c>
      <c r="L20" s="554">
        <v>180</v>
      </c>
      <c r="M20" s="554">
        <v>180</v>
      </c>
      <c r="N20" s="554">
        <v>110</v>
      </c>
      <c r="O20" s="554">
        <v>180</v>
      </c>
      <c r="P20" s="554">
        <v>97</v>
      </c>
      <c r="Q20" s="554"/>
      <c r="R20" s="554"/>
      <c r="S20" s="555"/>
    </row>
    <row r="21" spans="1:19" ht="14" customHeight="1">
      <c r="A21" s="546"/>
      <c r="B21" s="552">
        <v>15</v>
      </c>
      <c r="C21" s="553" t="s">
        <v>497</v>
      </c>
      <c r="D21" s="554"/>
      <c r="E21" s="554" t="s">
        <v>331</v>
      </c>
      <c r="F21" s="554">
        <v>257</v>
      </c>
      <c r="G21" s="553" t="s">
        <v>490</v>
      </c>
      <c r="H21" s="554">
        <v>1141</v>
      </c>
      <c r="I21" s="546"/>
      <c r="J21" s="554">
        <v>215</v>
      </c>
      <c r="K21" s="554">
        <v>26</v>
      </c>
      <c r="L21" s="554">
        <v>180</v>
      </c>
      <c r="M21" s="554">
        <v>180</v>
      </c>
      <c r="N21" s="554">
        <v>180</v>
      </c>
      <c r="O21" s="554">
        <v>180</v>
      </c>
      <c r="P21" s="554">
        <v>180</v>
      </c>
      <c r="Q21" s="554"/>
      <c r="R21" s="554"/>
      <c r="S21" s="555"/>
    </row>
    <row r="22" spans="1:19" ht="14" customHeight="1">
      <c r="A22" s="546"/>
      <c r="B22" s="552">
        <v>16</v>
      </c>
      <c r="C22" s="553" t="s">
        <v>498</v>
      </c>
      <c r="D22" s="554"/>
      <c r="E22" s="554" t="s">
        <v>353</v>
      </c>
      <c r="F22" s="554">
        <v>107</v>
      </c>
      <c r="G22" s="553" t="s">
        <v>494</v>
      </c>
      <c r="H22" s="554">
        <v>1128</v>
      </c>
      <c r="I22" s="546"/>
      <c r="J22" s="554">
        <v>240</v>
      </c>
      <c r="K22" s="554">
        <v>141</v>
      </c>
      <c r="L22" s="554">
        <v>180</v>
      </c>
      <c r="M22" s="554">
        <v>180</v>
      </c>
      <c r="N22" s="554">
        <v>180</v>
      </c>
      <c r="O22" s="554">
        <v>27</v>
      </c>
      <c r="P22" s="554">
        <v>180</v>
      </c>
      <c r="Q22" s="554"/>
      <c r="R22" s="554"/>
      <c r="S22" s="555"/>
    </row>
    <row r="23" spans="1:19" ht="14" customHeight="1">
      <c r="A23" s="546"/>
      <c r="B23" s="552">
        <v>17</v>
      </c>
      <c r="C23" s="553" t="s">
        <v>499</v>
      </c>
      <c r="D23" s="554" t="s">
        <v>29</v>
      </c>
      <c r="E23" s="554" t="s">
        <v>369</v>
      </c>
      <c r="F23" s="554">
        <v>698</v>
      </c>
      <c r="G23" s="553" t="s">
        <v>370</v>
      </c>
      <c r="H23" s="554">
        <v>1109</v>
      </c>
      <c r="I23" s="546"/>
      <c r="J23" s="554">
        <v>127</v>
      </c>
      <c r="K23" s="554">
        <v>142</v>
      </c>
      <c r="L23" s="554">
        <v>180</v>
      </c>
      <c r="M23" s="554">
        <v>120</v>
      </c>
      <c r="N23" s="554">
        <v>180</v>
      </c>
      <c r="O23" s="554">
        <v>180</v>
      </c>
      <c r="P23" s="554">
        <v>180</v>
      </c>
      <c r="Q23" s="554"/>
      <c r="R23" s="554"/>
      <c r="S23" s="555"/>
    </row>
    <row r="24" spans="1:19" ht="14" customHeight="1">
      <c r="A24" s="546"/>
      <c r="B24" s="552">
        <v>18</v>
      </c>
      <c r="C24" s="553" t="s">
        <v>500</v>
      </c>
      <c r="D24" s="554"/>
      <c r="E24" s="554" t="s">
        <v>328</v>
      </c>
      <c r="F24" s="554">
        <v>612</v>
      </c>
      <c r="G24" s="553" t="s">
        <v>480</v>
      </c>
      <c r="H24" s="554">
        <v>1075</v>
      </c>
      <c r="I24" s="546"/>
      <c r="J24" s="554">
        <v>124</v>
      </c>
      <c r="K24" s="554">
        <v>106</v>
      </c>
      <c r="L24" s="554">
        <v>180</v>
      </c>
      <c r="M24" s="554">
        <v>180</v>
      </c>
      <c r="N24" s="554">
        <v>180</v>
      </c>
      <c r="O24" s="554">
        <v>125</v>
      </c>
      <c r="P24" s="554">
        <v>180</v>
      </c>
      <c r="Q24" s="554"/>
      <c r="R24" s="554"/>
      <c r="S24" s="555"/>
    </row>
    <row r="25" spans="1:19" ht="14" customHeight="1">
      <c r="A25" s="546"/>
      <c r="B25" s="552">
        <v>19</v>
      </c>
      <c r="C25" s="553" t="s">
        <v>501</v>
      </c>
      <c r="D25" s="554"/>
      <c r="E25" s="554" t="s">
        <v>350</v>
      </c>
      <c r="F25" s="554">
        <v>243</v>
      </c>
      <c r="G25" s="553" t="s">
        <v>377</v>
      </c>
      <c r="H25" s="554">
        <v>1074</v>
      </c>
      <c r="I25" s="546"/>
      <c r="J25" s="554">
        <v>199</v>
      </c>
      <c r="K25" s="554">
        <v>174</v>
      </c>
      <c r="L25" s="554">
        <v>180</v>
      </c>
      <c r="M25" s="554">
        <v>180</v>
      </c>
      <c r="N25" s="554">
        <v>180</v>
      </c>
      <c r="O25" s="554">
        <v>95</v>
      </c>
      <c r="P25" s="554">
        <v>66</v>
      </c>
      <c r="Q25" s="554"/>
      <c r="R25" s="554"/>
      <c r="S25" s="555"/>
    </row>
    <row r="26" spans="1:19" ht="14" customHeight="1">
      <c r="A26" s="546"/>
      <c r="B26" s="552">
        <v>20</v>
      </c>
      <c r="C26" s="553" t="s">
        <v>502</v>
      </c>
      <c r="D26" s="554"/>
      <c r="E26" s="554" t="s">
        <v>350</v>
      </c>
      <c r="F26" s="554">
        <v>90</v>
      </c>
      <c r="G26" s="553" t="s">
        <v>503</v>
      </c>
      <c r="H26" s="554">
        <v>1061</v>
      </c>
      <c r="I26" s="546"/>
      <c r="J26" s="554">
        <v>178</v>
      </c>
      <c r="K26" s="554">
        <v>159</v>
      </c>
      <c r="L26" s="554">
        <v>180</v>
      </c>
      <c r="M26" s="554">
        <v>132</v>
      </c>
      <c r="N26" s="554">
        <v>52</v>
      </c>
      <c r="O26" s="554">
        <v>180</v>
      </c>
      <c r="P26" s="554">
        <v>180</v>
      </c>
      <c r="Q26" s="554"/>
      <c r="R26" s="554"/>
      <c r="S26" s="555"/>
    </row>
    <row r="27" spans="1:19" ht="14" customHeight="1">
      <c r="A27" s="546"/>
      <c r="B27" s="552">
        <v>21</v>
      </c>
      <c r="C27" s="553" t="s">
        <v>504</v>
      </c>
      <c r="D27" s="554" t="s">
        <v>23</v>
      </c>
      <c r="E27" s="554" t="s">
        <v>331</v>
      </c>
      <c r="F27" s="554">
        <v>257</v>
      </c>
      <c r="G27" s="553" t="s">
        <v>490</v>
      </c>
      <c r="H27" s="554">
        <v>1049</v>
      </c>
      <c r="I27" s="546"/>
      <c r="J27" s="554">
        <v>240</v>
      </c>
      <c r="K27" s="554">
        <v>126</v>
      </c>
      <c r="L27" s="554">
        <v>180</v>
      </c>
      <c r="M27" s="554">
        <v>180</v>
      </c>
      <c r="N27" s="554">
        <v>93</v>
      </c>
      <c r="O27" s="554">
        <v>50</v>
      </c>
      <c r="P27" s="554">
        <v>180</v>
      </c>
      <c r="Q27" s="554"/>
      <c r="R27" s="554"/>
      <c r="S27" s="555"/>
    </row>
    <row r="28" spans="1:19" ht="14" customHeight="1">
      <c r="A28" s="546"/>
      <c r="B28" s="552">
        <v>22</v>
      </c>
      <c r="C28" s="553" t="s">
        <v>505</v>
      </c>
      <c r="D28" s="554" t="s">
        <v>29</v>
      </c>
      <c r="E28" s="554" t="s">
        <v>350</v>
      </c>
      <c r="F28" s="554">
        <v>243</v>
      </c>
      <c r="G28" s="553" t="s">
        <v>377</v>
      </c>
      <c r="H28" s="554">
        <v>1038</v>
      </c>
      <c r="I28" s="546"/>
      <c r="J28" s="554">
        <v>142</v>
      </c>
      <c r="K28" s="554">
        <v>110</v>
      </c>
      <c r="L28" s="554">
        <v>157</v>
      </c>
      <c r="M28" s="554">
        <v>180</v>
      </c>
      <c r="N28" s="554">
        <v>180</v>
      </c>
      <c r="O28" s="554">
        <v>180</v>
      </c>
      <c r="P28" s="554">
        <v>89</v>
      </c>
      <c r="Q28" s="554"/>
      <c r="R28" s="554"/>
      <c r="S28" s="555"/>
    </row>
    <row r="29" spans="1:19" ht="14" customHeight="1">
      <c r="A29" s="546"/>
      <c r="B29" s="552">
        <v>23</v>
      </c>
      <c r="C29" s="553" t="s">
        <v>506</v>
      </c>
      <c r="D29" s="554"/>
      <c r="E29" s="554" t="s">
        <v>350</v>
      </c>
      <c r="F29" s="554">
        <v>243</v>
      </c>
      <c r="G29" s="553" t="s">
        <v>377</v>
      </c>
      <c r="H29" s="554">
        <v>1008</v>
      </c>
      <c r="I29" s="546"/>
      <c r="J29" s="554">
        <v>199</v>
      </c>
      <c r="K29" s="554">
        <v>90</v>
      </c>
      <c r="L29" s="554">
        <v>180</v>
      </c>
      <c r="M29" s="554">
        <v>50</v>
      </c>
      <c r="N29" s="554">
        <v>180</v>
      </c>
      <c r="O29" s="554">
        <v>173</v>
      </c>
      <c r="P29" s="554">
        <v>136</v>
      </c>
      <c r="Q29" s="554"/>
      <c r="R29" s="554"/>
      <c r="S29" s="555"/>
    </row>
    <row r="30" spans="1:19" ht="14" customHeight="1">
      <c r="A30" s="546"/>
      <c r="B30" s="552">
        <v>24</v>
      </c>
      <c r="C30" s="553" t="s">
        <v>507</v>
      </c>
      <c r="D30" s="554" t="s">
        <v>23</v>
      </c>
      <c r="E30" s="554" t="s">
        <v>369</v>
      </c>
      <c r="F30" s="554">
        <v>698</v>
      </c>
      <c r="G30" s="553" t="s">
        <v>370</v>
      </c>
      <c r="H30" s="554">
        <v>1002</v>
      </c>
      <c r="I30" s="546"/>
      <c r="J30" s="554">
        <v>195</v>
      </c>
      <c r="K30" s="554">
        <v>87</v>
      </c>
      <c r="L30" s="554">
        <v>180</v>
      </c>
      <c r="M30" s="554">
        <v>58</v>
      </c>
      <c r="N30" s="554">
        <v>122</v>
      </c>
      <c r="O30" s="554">
        <v>180</v>
      </c>
      <c r="P30" s="554">
        <v>180</v>
      </c>
      <c r="Q30" s="554"/>
      <c r="R30" s="554"/>
      <c r="S30" s="555"/>
    </row>
    <row r="31" spans="1:19" ht="14" customHeight="1">
      <c r="A31" s="546"/>
      <c r="B31" s="552">
        <v>25</v>
      </c>
      <c r="C31" s="553" t="s">
        <v>508</v>
      </c>
      <c r="D31" s="554"/>
      <c r="E31" s="554" t="s">
        <v>328</v>
      </c>
      <c r="F31" s="554">
        <v>612</v>
      </c>
      <c r="G31" s="553" t="s">
        <v>480</v>
      </c>
      <c r="H31" s="554">
        <v>988</v>
      </c>
      <c r="I31" s="546"/>
      <c r="J31" s="554">
        <v>4</v>
      </c>
      <c r="K31" s="554">
        <v>139</v>
      </c>
      <c r="L31" s="554">
        <v>125</v>
      </c>
      <c r="M31" s="554">
        <v>180</v>
      </c>
      <c r="N31" s="554">
        <v>180</v>
      </c>
      <c r="O31" s="554">
        <v>180</v>
      </c>
      <c r="P31" s="554">
        <v>180</v>
      </c>
      <c r="Q31" s="554"/>
      <c r="R31" s="554"/>
      <c r="S31" s="555"/>
    </row>
    <row r="32" spans="1:19" ht="14" customHeight="1">
      <c r="A32" s="546"/>
      <c r="B32" s="552">
        <v>26</v>
      </c>
      <c r="C32" s="553" t="s">
        <v>509</v>
      </c>
      <c r="D32" s="554" t="s">
        <v>29</v>
      </c>
      <c r="E32" s="554" t="s">
        <v>331</v>
      </c>
      <c r="F32" s="554">
        <v>257</v>
      </c>
      <c r="G32" s="553" t="s">
        <v>490</v>
      </c>
      <c r="H32" s="554">
        <v>953</v>
      </c>
      <c r="I32" s="546"/>
      <c r="J32" s="554">
        <v>240</v>
      </c>
      <c r="K32" s="554">
        <v>166</v>
      </c>
      <c r="L32" s="554">
        <v>180</v>
      </c>
      <c r="M32" s="554">
        <v>37</v>
      </c>
      <c r="N32" s="554">
        <v>180</v>
      </c>
      <c r="O32" s="554">
        <v>53</v>
      </c>
      <c r="P32" s="554">
        <v>97</v>
      </c>
      <c r="Q32" s="554"/>
      <c r="R32" s="554"/>
      <c r="S32" s="555"/>
    </row>
    <row r="33" spans="1:19" ht="14" customHeight="1" thickBot="1">
      <c r="A33" s="546"/>
      <c r="B33" s="556">
        <v>27</v>
      </c>
      <c r="C33" s="557" t="s">
        <v>510</v>
      </c>
      <c r="D33" s="558"/>
      <c r="E33" s="558" t="s">
        <v>511</v>
      </c>
      <c r="F33" s="558">
        <v>775</v>
      </c>
      <c r="G33" s="557" t="s">
        <v>512</v>
      </c>
      <c r="H33" s="558">
        <v>893</v>
      </c>
      <c r="I33" s="559"/>
      <c r="J33" s="558">
        <v>240</v>
      </c>
      <c r="K33" s="558">
        <v>234</v>
      </c>
      <c r="L33" s="558">
        <v>159</v>
      </c>
      <c r="M33" s="558">
        <v>0</v>
      </c>
      <c r="N33" s="558">
        <v>180</v>
      </c>
      <c r="O33" s="558">
        <v>72</v>
      </c>
      <c r="P33" s="558">
        <v>8</v>
      </c>
      <c r="Q33" s="558"/>
      <c r="R33" s="558"/>
      <c r="S33" s="560"/>
    </row>
    <row r="36" spans="1:19" ht="18" customHeight="1" thickBot="1">
      <c r="A36" s="543"/>
      <c r="B36" s="543" t="s">
        <v>513</v>
      </c>
    </row>
    <row r="37" spans="1:19" ht="14" customHeight="1" thickBot="1">
      <c r="A37" s="544"/>
      <c r="B37" s="545" t="s">
        <v>1</v>
      </c>
      <c r="C37" s="545" t="s">
        <v>81</v>
      </c>
      <c r="D37" s="545" t="s">
        <v>463</v>
      </c>
      <c r="E37" s="545" t="s">
        <v>4</v>
      </c>
      <c r="F37" s="545" t="s">
        <v>5</v>
      </c>
      <c r="G37" s="545" t="s">
        <v>6</v>
      </c>
      <c r="H37" s="545" t="s">
        <v>464</v>
      </c>
      <c r="I37" s="544"/>
      <c r="J37" s="545" t="s">
        <v>465</v>
      </c>
      <c r="K37" s="545" t="s">
        <v>466</v>
      </c>
      <c r="L37" s="545" t="s">
        <v>467</v>
      </c>
      <c r="M37" s="545" t="s">
        <v>468</v>
      </c>
      <c r="N37" s="545" t="s">
        <v>469</v>
      </c>
      <c r="O37" s="545" t="s">
        <v>470</v>
      </c>
      <c r="P37" s="545" t="s">
        <v>471</v>
      </c>
      <c r="Q37" s="545" t="s">
        <v>472</v>
      </c>
      <c r="R37" s="545" t="s">
        <v>473</v>
      </c>
      <c r="S37" s="545" t="s">
        <v>474</v>
      </c>
    </row>
    <row r="38" spans="1:19" ht="14" customHeight="1">
      <c r="A38" s="546"/>
      <c r="B38" s="547">
        <v>1</v>
      </c>
      <c r="C38" s="548" t="s">
        <v>475</v>
      </c>
      <c r="D38" s="549" t="s">
        <v>23</v>
      </c>
      <c r="E38" s="549" t="s">
        <v>476</v>
      </c>
      <c r="F38" s="549">
        <v>137</v>
      </c>
      <c r="G38" s="548" t="s">
        <v>477</v>
      </c>
      <c r="H38" s="549">
        <v>1380</v>
      </c>
      <c r="I38" s="550"/>
      <c r="J38" s="549">
        <v>240</v>
      </c>
      <c r="K38" s="549">
        <v>240</v>
      </c>
      <c r="L38" s="549">
        <v>180</v>
      </c>
      <c r="M38" s="549">
        <v>180</v>
      </c>
      <c r="N38" s="549">
        <v>180</v>
      </c>
      <c r="O38" s="549">
        <v>180</v>
      </c>
      <c r="P38" s="549">
        <v>180</v>
      </c>
      <c r="Q38" s="549"/>
      <c r="R38" s="549"/>
      <c r="S38" s="551"/>
    </row>
    <row r="39" spans="1:19" ht="14" customHeight="1">
      <c r="A39" s="546"/>
      <c r="B39" s="552">
        <v>2</v>
      </c>
      <c r="C39" s="553" t="s">
        <v>491</v>
      </c>
      <c r="D39" s="554" t="s">
        <v>29</v>
      </c>
      <c r="E39" s="554" t="s">
        <v>476</v>
      </c>
      <c r="F39" s="554">
        <v>137</v>
      </c>
      <c r="G39" s="553" t="s">
        <v>477</v>
      </c>
      <c r="H39" s="554">
        <v>1228</v>
      </c>
      <c r="I39" s="546"/>
      <c r="J39" s="554">
        <v>122</v>
      </c>
      <c r="K39" s="554">
        <v>240</v>
      </c>
      <c r="L39" s="554">
        <v>180</v>
      </c>
      <c r="M39" s="554">
        <v>180</v>
      </c>
      <c r="N39" s="554">
        <v>146</v>
      </c>
      <c r="O39" s="554">
        <v>180</v>
      </c>
      <c r="P39" s="554">
        <v>180</v>
      </c>
      <c r="Q39" s="554"/>
      <c r="R39" s="554"/>
      <c r="S39" s="555"/>
    </row>
    <row r="40" spans="1:19" ht="14" customHeight="1">
      <c r="A40" s="546"/>
      <c r="B40" s="552">
        <v>3</v>
      </c>
      <c r="C40" s="553" t="s">
        <v>495</v>
      </c>
      <c r="D40" s="554" t="s">
        <v>23</v>
      </c>
      <c r="E40" s="554" t="s">
        <v>331</v>
      </c>
      <c r="F40" s="554">
        <v>48</v>
      </c>
      <c r="G40" s="553" t="s">
        <v>486</v>
      </c>
      <c r="H40" s="554">
        <v>1181</v>
      </c>
      <c r="I40" s="546"/>
      <c r="J40" s="554">
        <v>240</v>
      </c>
      <c r="K40" s="554">
        <v>182</v>
      </c>
      <c r="L40" s="554">
        <v>117</v>
      </c>
      <c r="M40" s="554">
        <v>180</v>
      </c>
      <c r="N40" s="554">
        <v>180</v>
      </c>
      <c r="O40" s="554">
        <v>180</v>
      </c>
      <c r="P40" s="554">
        <v>102</v>
      </c>
      <c r="Q40" s="554"/>
      <c r="R40" s="554"/>
      <c r="S40" s="555"/>
    </row>
    <row r="41" spans="1:19" ht="14" customHeight="1">
      <c r="A41" s="546"/>
      <c r="B41" s="552">
        <v>4</v>
      </c>
      <c r="C41" s="553" t="s">
        <v>499</v>
      </c>
      <c r="D41" s="554" t="s">
        <v>29</v>
      </c>
      <c r="E41" s="554" t="s">
        <v>369</v>
      </c>
      <c r="F41" s="554">
        <v>698</v>
      </c>
      <c r="G41" s="553" t="s">
        <v>370</v>
      </c>
      <c r="H41" s="554">
        <v>1109</v>
      </c>
      <c r="I41" s="546"/>
      <c r="J41" s="554">
        <v>127</v>
      </c>
      <c r="K41" s="554">
        <v>142</v>
      </c>
      <c r="L41" s="554">
        <v>180</v>
      </c>
      <c r="M41" s="554">
        <v>120</v>
      </c>
      <c r="N41" s="554">
        <v>180</v>
      </c>
      <c r="O41" s="554">
        <v>180</v>
      </c>
      <c r="P41" s="554">
        <v>180</v>
      </c>
      <c r="Q41" s="554"/>
      <c r="R41" s="554"/>
      <c r="S41" s="555"/>
    </row>
    <row r="42" spans="1:19" ht="14" customHeight="1">
      <c r="A42" s="546"/>
      <c r="B42" s="552">
        <v>5</v>
      </c>
      <c r="C42" s="553" t="s">
        <v>504</v>
      </c>
      <c r="D42" s="554" t="s">
        <v>23</v>
      </c>
      <c r="E42" s="554" t="s">
        <v>331</v>
      </c>
      <c r="F42" s="554">
        <v>257</v>
      </c>
      <c r="G42" s="553" t="s">
        <v>490</v>
      </c>
      <c r="H42" s="554">
        <v>1049</v>
      </c>
      <c r="I42" s="546"/>
      <c r="J42" s="554">
        <v>240</v>
      </c>
      <c r="K42" s="554">
        <v>126</v>
      </c>
      <c r="L42" s="554">
        <v>180</v>
      </c>
      <c r="M42" s="554">
        <v>180</v>
      </c>
      <c r="N42" s="554">
        <v>93</v>
      </c>
      <c r="O42" s="554">
        <v>50</v>
      </c>
      <c r="P42" s="554">
        <v>180</v>
      </c>
      <c r="Q42" s="554"/>
      <c r="R42" s="554"/>
      <c r="S42" s="555"/>
    </row>
    <row r="43" spans="1:19" ht="14" customHeight="1">
      <c r="A43" s="546"/>
      <c r="B43" s="552">
        <v>6</v>
      </c>
      <c r="C43" s="553" t="s">
        <v>505</v>
      </c>
      <c r="D43" s="554" t="s">
        <v>29</v>
      </c>
      <c r="E43" s="554" t="s">
        <v>350</v>
      </c>
      <c r="F43" s="554">
        <v>243</v>
      </c>
      <c r="G43" s="553" t="s">
        <v>377</v>
      </c>
      <c r="H43" s="554">
        <v>1038</v>
      </c>
      <c r="I43" s="546"/>
      <c r="J43" s="554">
        <v>142</v>
      </c>
      <c r="K43" s="554">
        <v>110</v>
      </c>
      <c r="L43" s="554">
        <v>157</v>
      </c>
      <c r="M43" s="554">
        <v>180</v>
      </c>
      <c r="N43" s="554">
        <v>180</v>
      </c>
      <c r="O43" s="554">
        <v>180</v>
      </c>
      <c r="P43" s="554">
        <v>89</v>
      </c>
      <c r="Q43" s="554"/>
      <c r="R43" s="554"/>
      <c r="S43" s="555"/>
    </row>
    <row r="44" spans="1:19" ht="14" customHeight="1">
      <c r="A44" s="546"/>
      <c r="B44" s="552">
        <v>7</v>
      </c>
      <c r="C44" s="553" t="s">
        <v>507</v>
      </c>
      <c r="D44" s="554" t="s">
        <v>23</v>
      </c>
      <c r="E44" s="554" t="s">
        <v>369</v>
      </c>
      <c r="F44" s="554">
        <v>698</v>
      </c>
      <c r="G44" s="553" t="s">
        <v>370</v>
      </c>
      <c r="H44" s="554">
        <v>1002</v>
      </c>
      <c r="I44" s="546"/>
      <c r="J44" s="554">
        <v>195</v>
      </c>
      <c r="K44" s="554">
        <v>87</v>
      </c>
      <c r="L44" s="554">
        <v>180</v>
      </c>
      <c r="M44" s="554">
        <v>58</v>
      </c>
      <c r="N44" s="554">
        <v>122</v>
      </c>
      <c r="O44" s="554">
        <v>180</v>
      </c>
      <c r="P44" s="554">
        <v>180</v>
      </c>
      <c r="Q44" s="554"/>
      <c r="R44" s="554"/>
      <c r="S44" s="555"/>
    </row>
    <row r="45" spans="1:19" ht="14" customHeight="1" thickBot="1">
      <c r="A45" s="546"/>
      <c r="B45" s="556">
        <v>8</v>
      </c>
      <c r="C45" s="557" t="s">
        <v>509</v>
      </c>
      <c r="D45" s="558" t="s">
        <v>29</v>
      </c>
      <c r="E45" s="558" t="s">
        <v>331</v>
      </c>
      <c r="F45" s="558">
        <v>257</v>
      </c>
      <c r="G45" s="557" t="s">
        <v>490</v>
      </c>
      <c r="H45" s="558">
        <v>953</v>
      </c>
      <c r="I45" s="559"/>
      <c r="J45" s="558">
        <v>240</v>
      </c>
      <c r="K45" s="558">
        <v>166</v>
      </c>
      <c r="L45" s="558">
        <v>180</v>
      </c>
      <c r="M45" s="558">
        <v>37</v>
      </c>
      <c r="N45" s="558">
        <v>180</v>
      </c>
      <c r="O45" s="558">
        <v>53</v>
      </c>
      <c r="P45" s="558">
        <v>97</v>
      </c>
      <c r="Q45" s="558"/>
      <c r="R45" s="558"/>
      <c r="S45" s="560"/>
    </row>
    <row r="48" spans="1:19" ht="18" customHeight="1" thickBot="1">
      <c r="A48" s="543"/>
      <c r="B48" s="543" t="s">
        <v>514</v>
      </c>
    </row>
    <row r="49" spans="1:19" ht="14" customHeight="1" thickBot="1">
      <c r="A49" s="544"/>
      <c r="B49" s="545" t="s">
        <v>1</v>
      </c>
      <c r="C49" s="545" t="s">
        <v>81</v>
      </c>
      <c r="D49" s="545" t="s">
        <v>463</v>
      </c>
      <c r="E49" s="545" t="s">
        <v>4</v>
      </c>
      <c r="F49" s="545" t="s">
        <v>5</v>
      </c>
      <c r="G49" s="545" t="s">
        <v>6</v>
      </c>
      <c r="H49" s="545" t="s">
        <v>464</v>
      </c>
      <c r="I49" s="544"/>
      <c r="J49" s="545" t="s">
        <v>465</v>
      </c>
      <c r="K49" s="545" t="s">
        <v>466</v>
      </c>
      <c r="L49" s="545" t="s">
        <v>467</v>
      </c>
      <c r="M49" s="545" t="s">
        <v>468</v>
      </c>
      <c r="N49" s="545" t="s">
        <v>469</v>
      </c>
      <c r="O49" s="545" t="s">
        <v>470</v>
      </c>
      <c r="P49" s="545" t="s">
        <v>471</v>
      </c>
      <c r="Q49" s="545" t="s">
        <v>472</v>
      </c>
      <c r="R49" s="545" t="s">
        <v>473</v>
      </c>
      <c r="S49" s="545" t="s">
        <v>474</v>
      </c>
    </row>
    <row r="50" spans="1:19" ht="14" customHeight="1">
      <c r="A50" s="546"/>
      <c r="B50" s="547">
        <v>1</v>
      </c>
      <c r="C50" s="548" t="s">
        <v>515</v>
      </c>
      <c r="D50" s="549" t="s">
        <v>23</v>
      </c>
      <c r="E50" s="549" t="s">
        <v>331</v>
      </c>
      <c r="F50" s="549">
        <v>77</v>
      </c>
      <c r="G50" s="548" t="s">
        <v>516</v>
      </c>
      <c r="H50" s="549">
        <v>1754</v>
      </c>
      <c r="I50" s="550"/>
      <c r="J50" s="549">
        <v>240</v>
      </c>
      <c r="K50" s="549">
        <v>180</v>
      </c>
      <c r="L50" s="549">
        <v>180</v>
      </c>
      <c r="M50" s="549">
        <v>180</v>
      </c>
      <c r="N50" s="549">
        <v>240</v>
      </c>
      <c r="O50" s="549">
        <v>0</v>
      </c>
      <c r="P50" s="549">
        <v>0</v>
      </c>
      <c r="Q50" s="549">
        <v>360</v>
      </c>
      <c r="R50" s="549">
        <v>374</v>
      </c>
      <c r="S50" s="551"/>
    </row>
    <row r="51" spans="1:19" ht="14" customHeight="1">
      <c r="A51" s="546"/>
      <c r="B51" s="552">
        <v>2</v>
      </c>
      <c r="C51" s="553" t="s">
        <v>517</v>
      </c>
      <c r="D51" s="554"/>
      <c r="E51" s="554" t="s">
        <v>331</v>
      </c>
      <c r="F51" s="554">
        <v>257</v>
      </c>
      <c r="G51" s="553" t="s">
        <v>490</v>
      </c>
      <c r="H51" s="554">
        <v>1735</v>
      </c>
      <c r="I51" s="546"/>
      <c r="J51" s="554">
        <v>240</v>
      </c>
      <c r="K51" s="554">
        <v>180</v>
      </c>
      <c r="L51" s="554">
        <v>180</v>
      </c>
      <c r="M51" s="554">
        <v>180</v>
      </c>
      <c r="N51" s="554">
        <v>240</v>
      </c>
      <c r="O51" s="554">
        <v>0</v>
      </c>
      <c r="P51" s="554">
        <v>0</v>
      </c>
      <c r="Q51" s="554">
        <v>360</v>
      </c>
      <c r="R51" s="554">
        <v>355</v>
      </c>
      <c r="S51" s="555"/>
    </row>
    <row r="52" spans="1:19" ht="14" customHeight="1">
      <c r="A52" s="546"/>
      <c r="B52" s="552">
        <v>3</v>
      </c>
      <c r="C52" s="553" t="s">
        <v>518</v>
      </c>
      <c r="D52" s="554"/>
      <c r="E52" s="554" t="s">
        <v>331</v>
      </c>
      <c r="F52" s="554">
        <v>77</v>
      </c>
      <c r="G52" s="553" t="s">
        <v>516</v>
      </c>
      <c r="H52" s="554">
        <v>1732</v>
      </c>
      <c r="I52" s="546"/>
      <c r="J52" s="554">
        <v>240</v>
      </c>
      <c r="K52" s="554">
        <v>180</v>
      </c>
      <c r="L52" s="554">
        <v>180</v>
      </c>
      <c r="M52" s="554">
        <v>180</v>
      </c>
      <c r="N52" s="554">
        <v>240</v>
      </c>
      <c r="O52" s="554">
        <v>0</v>
      </c>
      <c r="P52" s="554">
        <v>0</v>
      </c>
      <c r="Q52" s="554">
        <v>360</v>
      </c>
      <c r="R52" s="554">
        <v>352</v>
      </c>
      <c r="S52" s="555"/>
    </row>
    <row r="53" spans="1:19" ht="14" customHeight="1">
      <c r="A53" s="546"/>
      <c r="B53" s="552">
        <v>4</v>
      </c>
      <c r="C53" s="553" t="s">
        <v>519</v>
      </c>
      <c r="D53" s="554"/>
      <c r="E53" s="554" t="s">
        <v>511</v>
      </c>
      <c r="F53" s="554">
        <v>775</v>
      </c>
      <c r="G53" s="553" t="s">
        <v>512</v>
      </c>
      <c r="H53" s="554">
        <v>1726</v>
      </c>
      <c r="I53" s="546"/>
      <c r="J53" s="554">
        <v>240</v>
      </c>
      <c r="K53" s="554">
        <v>180</v>
      </c>
      <c r="L53" s="554">
        <v>180</v>
      </c>
      <c r="M53" s="554">
        <v>180</v>
      </c>
      <c r="N53" s="554">
        <v>240</v>
      </c>
      <c r="O53" s="554">
        <v>0</v>
      </c>
      <c r="P53" s="554">
        <v>0</v>
      </c>
      <c r="Q53" s="554">
        <v>360</v>
      </c>
      <c r="R53" s="554">
        <v>346</v>
      </c>
      <c r="S53" s="555"/>
    </row>
    <row r="54" spans="1:19" ht="14" customHeight="1">
      <c r="A54" s="546"/>
      <c r="B54" s="552">
        <v>5</v>
      </c>
      <c r="C54" s="553" t="s">
        <v>520</v>
      </c>
      <c r="D54" s="554" t="s">
        <v>23</v>
      </c>
      <c r="E54" s="554" t="s">
        <v>331</v>
      </c>
      <c r="F54" s="554">
        <v>77</v>
      </c>
      <c r="G54" s="553" t="s">
        <v>516</v>
      </c>
      <c r="H54" s="554">
        <v>1710</v>
      </c>
      <c r="I54" s="546"/>
      <c r="J54" s="554">
        <v>240</v>
      </c>
      <c r="K54" s="554">
        <v>180</v>
      </c>
      <c r="L54" s="554">
        <v>180</v>
      </c>
      <c r="M54" s="554">
        <v>180</v>
      </c>
      <c r="N54" s="554">
        <v>240</v>
      </c>
      <c r="O54" s="554">
        <v>0</v>
      </c>
      <c r="P54" s="554">
        <v>0</v>
      </c>
      <c r="Q54" s="554">
        <v>360</v>
      </c>
      <c r="R54" s="554">
        <v>330</v>
      </c>
      <c r="S54" s="555"/>
    </row>
    <row r="55" spans="1:19" ht="14" customHeight="1">
      <c r="A55" s="546"/>
      <c r="B55" s="552">
        <v>6</v>
      </c>
      <c r="C55" s="553" t="s">
        <v>521</v>
      </c>
      <c r="D55" s="554"/>
      <c r="E55" s="554" t="s">
        <v>328</v>
      </c>
      <c r="F55" s="554">
        <v>612</v>
      </c>
      <c r="G55" s="553" t="s">
        <v>480</v>
      </c>
      <c r="H55" s="554">
        <v>1704</v>
      </c>
      <c r="I55" s="546"/>
      <c r="J55" s="554">
        <v>240</v>
      </c>
      <c r="K55" s="554">
        <v>180</v>
      </c>
      <c r="L55" s="554">
        <v>180</v>
      </c>
      <c r="M55" s="554">
        <v>180</v>
      </c>
      <c r="N55" s="554">
        <v>240</v>
      </c>
      <c r="O55" s="554">
        <v>0</v>
      </c>
      <c r="P55" s="554">
        <v>0</v>
      </c>
      <c r="Q55" s="554">
        <v>360</v>
      </c>
      <c r="R55" s="554">
        <v>324</v>
      </c>
      <c r="S55" s="555"/>
    </row>
    <row r="56" spans="1:19" ht="14" customHeight="1">
      <c r="A56" s="546"/>
      <c r="B56" s="552">
        <v>7</v>
      </c>
      <c r="C56" s="553" t="s">
        <v>522</v>
      </c>
      <c r="D56" s="554" t="s">
        <v>23</v>
      </c>
      <c r="E56" s="554" t="s">
        <v>331</v>
      </c>
      <c r="F56" s="554">
        <v>77</v>
      </c>
      <c r="G56" s="553" t="s">
        <v>516</v>
      </c>
      <c r="H56" s="554">
        <v>1684</v>
      </c>
      <c r="I56" s="546"/>
      <c r="J56" s="554">
        <v>240</v>
      </c>
      <c r="K56" s="554">
        <v>180</v>
      </c>
      <c r="L56" s="554">
        <v>180</v>
      </c>
      <c r="M56" s="554">
        <v>180</v>
      </c>
      <c r="N56" s="554">
        <v>240</v>
      </c>
      <c r="O56" s="554">
        <v>0</v>
      </c>
      <c r="P56" s="554">
        <v>0</v>
      </c>
      <c r="Q56" s="554">
        <v>360</v>
      </c>
      <c r="R56" s="554">
        <v>304</v>
      </c>
      <c r="S56" s="555"/>
    </row>
    <row r="57" spans="1:19" ht="14" customHeight="1">
      <c r="A57" s="546"/>
      <c r="B57" s="552">
        <v>8</v>
      </c>
      <c r="C57" s="553" t="s">
        <v>523</v>
      </c>
      <c r="D57" s="554"/>
      <c r="E57" s="554" t="s">
        <v>331</v>
      </c>
      <c r="F57" s="554">
        <v>77</v>
      </c>
      <c r="G57" s="553" t="s">
        <v>516</v>
      </c>
      <c r="H57" s="554">
        <v>1668</v>
      </c>
      <c r="I57" s="546"/>
      <c r="J57" s="554">
        <v>240</v>
      </c>
      <c r="K57" s="554">
        <v>180</v>
      </c>
      <c r="L57" s="554">
        <v>180</v>
      </c>
      <c r="M57" s="554">
        <v>180</v>
      </c>
      <c r="N57" s="554">
        <v>240</v>
      </c>
      <c r="O57" s="554">
        <v>0</v>
      </c>
      <c r="P57" s="554">
        <v>0</v>
      </c>
      <c r="Q57" s="554">
        <v>360</v>
      </c>
      <c r="R57" s="554">
        <v>288</v>
      </c>
      <c r="S57" s="555"/>
    </row>
    <row r="58" spans="1:19" ht="14" customHeight="1">
      <c r="A58" s="546"/>
      <c r="B58" s="552">
        <v>9</v>
      </c>
      <c r="C58" s="553" t="s">
        <v>524</v>
      </c>
      <c r="D58" s="554"/>
      <c r="E58" s="554" t="s">
        <v>331</v>
      </c>
      <c r="F58" s="554">
        <v>77</v>
      </c>
      <c r="G58" s="553" t="s">
        <v>516</v>
      </c>
      <c r="H58" s="554">
        <v>1324</v>
      </c>
      <c r="I58" s="546"/>
      <c r="J58" s="554">
        <v>240</v>
      </c>
      <c r="K58" s="554">
        <v>180</v>
      </c>
      <c r="L58" s="554">
        <v>180</v>
      </c>
      <c r="M58" s="554">
        <v>180</v>
      </c>
      <c r="N58" s="554">
        <v>240</v>
      </c>
      <c r="O58" s="554">
        <v>0</v>
      </c>
      <c r="P58" s="554">
        <v>0</v>
      </c>
      <c r="Q58" s="554">
        <v>304</v>
      </c>
      <c r="R58" s="554"/>
      <c r="S58" s="555"/>
    </row>
    <row r="59" spans="1:19" ht="14" customHeight="1">
      <c r="A59" s="546"/>
      <c r="B59" s="552">
        <v>10</v>
      </c>
      <c r="C59" s="553" t="s">
        <v>525</v>
      </c>
      <c r="D59" s="554"/>
      <c r="E59" s="554" t="s">
        <v>331</v>
      </c>
      <c r="F59" s="554">
        <v>257</v>
      </c>
      <c r="G59" s="553" t="s">
        <v>490</v>
      </c>
      <c r="H59" s="554">
        <v>1234</v>
      </c>
      <c r="I59" s="546"/>
      <c r="J59" s="554">
        <v>240</v>
      </c>
      <c r="K59" s="554">
        <v>180</v>
      </c>
      <c r="L59" s="554">
        <v>180</v>
      </c>
      <c r="M59" s="554">
        <v>180</v>
      </c>
      <c r="N59" s="554">
        <v>240</v>
      </c>
      <c r="O59" s="554">
        <v>0</v>
      </c>
      <c r="P59" s="554">
        <v>0</v>
      </c>
      <c r="Q59" s="554">
        <v>214</v>
      </c>
      <c r="R59" s="554"/>
      <c r="S59" s="555"/>
    </row>
    <row r="60" spans="1:19" ht="14" customHeight="1">
      <c r="A60" s="546"/>
      <c r="B60" s="552">
        <v>11</v>
      </c>
      <c r="C60" s="553" t="s">
        <v>526</v>
      </c>
      <c r="D60" s="554" t="s">
        <v>29</v>
      </c>
      <c r="E60" s="554" t="s">
        <v>331</v>
      </c>
      <c r="F60" s="554">
        <v>257</v>
      </c>
      <c r="G60" s="553" t="s">
        <v>490</v>
      </c>
      <c r="H60" s="554">
        <v>1015</v>
      </c>
      <c r="I60" s="546"/>
      <c r="J60" s="554">
        <v>240</v>
      </c>
      <c r="K60" s="554">
        <v>175</v>
      </c>
      <c r="L60" s="554">
        <v>180</v>
      </c>
      <c r="M60" s="554">
        <v>180</v>
      </c>
      <c r="N60" s="554">
        <v>240</v>
      </c>
      <c r="O60" s="554">
        <v>0</v>
      </c>
      <c r="P60" s="554">
        <v>0</v>
      </c>
      <c r="Q60" s="554"/>
      <c r="R60" s="554"/>
      <c r="S60" s="555"/>
    </row>
    <row r="61" spans="1:19" ht="14" customHeight="1">
      <c r="A61" s="546"/>
      <c r="B61" s="552">
        <v>12</v>
      </c>
      <c r="C61" s="553" t="s">
        <v>527</v>
      </c>
      <c r="D61" s="554"/>
      <c r="E61" s="554" t="s">
        <v>336</v>
      </c>
      <c r="F61" s="554">
        <v>1601</v>
      </c>
      <c r="G61" s="553" t="s">
        <v>528</v>
      </c>
      <c r="H61" s="554">
        <v>1009</v>
      </c>
      <c r="I61" s="546"/>
      <c r="J61" s="554">
        <v>240</v>
      </c>
      <c r="K61" s="554">
        <v>169</v>
      </c>
      <c r="L61" s="554">
        <v>180</v>
      </c>
      <c r="M61" s="554">
        <v>180</v>
      </c>
      <c r="N61" s="554">
        <v>240</v>
      </c>
      <c r="O61" s="554">
        <v>0</v>
      </c>
      <c r="P61" s="554">
        <v>0</v>
      </c>
      <c r="Q61" s="554"/>
      <c r="R61" s="554"/>
      <c r="S61" s="555"/>
    </row>
    <row r="62" spans="1:19" ht="14" customHeight="1">
      <c r="A62" s="546"/>
      <c r="B62" s="552">
        <v>13</v>
      </c>
      <c r="C62" s="553" t="s">
        <v>529</v>
      </c>
      <c r="D62" s="554"/>
      <c r="E62" s="554" t="s">
        <v>331</v>
      </c>
      <c r="F62" s="554">
        <v>77</v>
      </c>
      <c r="G62" s="553" t="s">
        <v>516</v>
      </c>
      <c r="H62" s="554">
        <v>1004</v>
      </c>
      <c r="I62" s="546"/>
      <c r="J62" s="554">
        <v>240</v>
      </c>
      <c r="K62" s="554">
        <v>164</v>
      </c>
      <c r="L62" s="554">
        <v>180</v>
      </c>
      <c r="M62" s="554">
        <v>180</v>
      </c>
      <c r="N62" s="554">
        <v>240</v>
      </c>
      <c r="O62" s="554">
        <v>0</v>
      </c>
      <c r="P62" s="554">
        <v>0</v>
      </c>
      <c r="Q62" s="554"/>
      <c r="R62" s="554"/>
      <c r="S62" s="555"/>
    </row>
    <row r="63" spans="1:19" ht="14" customHeight="1">
      <c r="A63" s="546"/>
      <c r="B63" s="552">
        <v>14</v>
      </c>
      <c r="C63" s="553" t="s">
        <v>530</v>
      </c>
      <c r="D63" s="554"/>
      <c r="E63" s="554" t="s">
        <v>331</v>
      </c>
      <c r="F63" s="554">
        <v>77</v>
      </c>
      <c r="G63" s="553" t="s">
        <v>516</v>
      </c>
      <c r="H63" s="554">
        <v>999</v>
      </c>
      <c r="I63" s="546"/>
      <c r="J63" s="554">
        <v>240</v>
      </c>
      <c r="K63" s="554">
        <v>180</v>
      </c>
      <c r="L63" s="554">
        <v>180</v>
      </c>
      <c r="M63" s="554">
        <v>180</v>
      </c>
      <c r="N63" s="554">
        <v>219</v>
      </c>
      <c r="O63" s="554">
        <v>0</v>
      </c>
      <c r="P63" s="554">
        <v>0</v>
      </c>
      <c r="Q63" s="554"/>
      <c r="R63" s="554"/>
      <c r="S63" s="555"/>
    </row>
    <row r="64" spans="1:19" ht="14" customHeight="1">
      <c r="A64" s="546"/>
      <c r="B64" s="552">
        <v>15</v>
      </c>
      <c r="C64" s="553" t="s">
        <v>531</v>
      </c>
      <c r="D64" s="554"/>
      <c r="E64" s="554" t="s">
        <v>476</v>
      </c>
      <c r="F64" s="554">
        <v>137</v>
      </c>
      <c r="G64" s="553" t="s">
        <v>477</v>
      </c>
      <c r="H64" s="554">
        <v>994</v>
      </c>
      <c r="I64" s="546"/>
      <c r="J64" s="554">
        <v>240</v>
      </c>
      <c r="K64" s="554">
        <v>157</v>
      </c>
      <c r="L64" s="554">
        <v>180</v>
      </c>
      <c r="M64" s="554">
        <v>180</v>
      </c>
      <c r="N64" s="554">
        <v>237</v>
      </c>
      <c r="O64" s="554">
        <v>0</v>
      </c>
      <c r="P64" s="554">
        <v>0</v>
      </c>
      <c r="Q64" s="554"/>
      <c r="R64" s="554"/>
      <c r="S64" s="555"/>
    </row>
    <row r="65" spans="1:19" ht="14" customHeight="1">
      <c r="A65" s="546"/>
      <c r="B65" s="552">
        <v>16</v>
      </c>
      <c r="C65" s="553" t="s">
        <v>532</v>
      </c>
      <c r="D65" s="554" t="s">
        <v>23</v>
      </c>
      <c r="E65" s="554" t="s">
        <v>331</v>
      </c>
      <c r="F65" s="554">
        <v>77</v>
      </c>
      <c r="G65" s="553" t="s">
        <v>516</v>
      </c>
      <c r="H65" s="554">
        <v>966</v>
      </c>
      <c r="I65" s="546"/>
      <c r="J65" s="554">
        <v>240</v>
      </c>
      <c r="K65" s="554">
        <v>180</v>
      </c>
      <c r="L65" s="554">
        <v>180</v>
      </c>
      <c r="M65" s="554">
        <v>180</v>
      </c>
      <c r="N65" s="554">
        <v>186</v>
      </c>
      <c r="O65" s="554">
        <v>0</v>
      </c>
      <c r="P65" s="554">
        <v>0</v>
      </c>
      <c r="Q65" s="554"/>
      <c r="R65" s="554"/>
      <c r="S65" s="555"/>
    </row>
    <row r="66" spans="1:19" ht="14" customHeight="1">
      <c r="A66" s="546"/>
      <c r="B66" s="552">
        <v>17</v>
      </c>
      <c r="C66" s="553" t="s">
        <v>533</v>
      </c>
      <c r="D66" s="554"/>
      <c r="E66" s="554" t="s">
        <v>511</v>
      </c>
      <c r="F66" s="554">
        <v>775</v>
      </c>
      <c r="G66" s="553" t="s">
        <v>512</v>
      </c>
      <c r="H66" s="554">
        <v>915</v>
      </c>
      <c r="I66" s="546"/>
      <c r="J66" s="554">
        <v>240</v>
      </c>
      <c r="K66" s="554">
        <v>116</v>
      </c>
      <c r="L66" s="554">
        <v>139</v>
      </c>
      <c r="M66" s="554">
        <v>180</v>
      </c>
      <c r="N66" s="554">
        <v>240</v>
      </c>
      <c r="O66" s="554">
        <v>0</v>
      </c>
      <c r="P66" s="554">
        <v>0</v>
      </c>
      <c r="Q66" s="554"/>
      <c r="R66" s="554"/>
      <c r="S66" s="555"/>
    </row>
    <row r="67" spans="1:19" ht="14" customHeight="1">
      <c r="A67" s="546"/>
      <c r="B67" s="552">
        <v>18</v>
      </c>
      <c r="C67" s="553" t="s">
        <v>534</v>
      </c>
      <c r="D67" s="554"/>
      <c r="E67" s="554" t="s">
        <v>331</v>
      </c>
      <c r="F67" s="554">
        <v>333</v>
      </c>
      <c r="G67" s="553" t="s">
        <v>535</v>
      </c>
      <c r="H67" s="554">
        <v>834</v>
      </c>
      <c r="I67" s="546"/>
      <c r="J67" s="554">
        <v>240</v>
      </c>
      <c r="K67" s="554">
        <v>180</v>
      </c>
      <c r="L67" s="554">
        <v>29</v>
      </c>
      <c r="M67" s="554">
        <v>180</v>
      </c>
      <c r="N67" s="554">
        <v>205</v>
      </c>
      <c r="O67" s="554">
        <v>0</v>
      </c>
      <c r="P67" s="554">
        <v>0</v>
      </c>
      <c r="Q67" s="554"/>
      <c r="R67" s="554"/>
      <c r="S67" s="555"/>
    </row>
    <row r="68" spans="1:19" ht="14" customHeight="1">
      <c r="A68" s="546"/>
      <c r="B68" s="552">
        <v>19</v>
      </c>
      <c r="C68" s="553" t="s">
        <v>536</v>
      </c>
      <c r="D68" s="554"/>
      <c r="E68" s="554" t="s">
        <v>331</v>
      </c>
      <c r="F68" s="554">
        <v>77</v>
      </c>
      <c r="G68" s="553" t="s">
        <v>516</v>
      </c>
      <c r="H68" s="554">
        <v>372</v>
      </c>
      <c r="I68" s="546"/>
      <c r="J68" s="554">
        <v>211</v>
      </c>
      <c r="K68" s="554">
        <v>161</v>
      </c>
      <c r="L68" s="554">
        <v>0</v>
      </c>
      <c r="M68" s="554">
        <v>0</v>
      </c>
      <c r="N68" s="554">
        <v>0</v>
      </c>
      <c r="O68" s="554">
        <v>0</v>
      </c>
      <c r="P68" s="554">
        <v>0</v>
      </c>
      <c r="Q68" s="554"/>
      <c r="R68" s="554"/>
      <c r="S68" s="555"/>
    </row>
    <row r="69" spans="1:19" ht="14" customHeight="1" thickBot="1">
      <c r="A69" s="546"/>
      <c r="B69" s="556">
        <v>20</v>
      </c>
      <c r="C69" s="557" t="s">
        <v>537</v>
      </c>
      <c r="D69" s="558"/>
      <c r="E69" s="558" t="s">
        <v>336</v>
      </c>
      <c r="F69" s="558">
        <v>1601</v>
      </c>
      <c r="G69" s="557" t="s">
        <v>528</v>
      </c>
      <c r="H69" s="558">
        <v>333</v>
      </c>
      <c r="I69" s="559"/>
      <c r="J69" s="558">
        <v>150</v>
      </c>
      <c r="K69" s="558">
        <v>180</v>
      </c>
      <c r="L69" s="558">
        <v>3</v>
      </c>
      <c r="M69" s="558">
        <v>0</v>
      </c>
      <c r="N69" s="558">
        <v>0</v>
      </c>
      <c r="O69" s="558">
        <v>0</v>
      </c>
      <c r="P69" s="558">
        <v>0</v>
      </c>
      <c r="Q69" s="558"/>
      <c r="R69" s="558"/>
      <c r="S69" s="560"/>
    </row>
    <row r="72" spans="1:19" ht="19" thickBot="1">
      <c r="B72" s="543" t="s">
        <v>538</v>
      </c>
    </row>
    <row r="73" spans="1:19" ht="17" thickBot="1">
      <c r="B73" s="545" t="s">
        <v>1</v>
      </c>
      <c r="C73" s="545" t="s">
        <v>81</v>
      </c>
      <c r="D73" s="545" t="s">
        <v>463</v>
      </c>
      <c r="E73" s="545" t="s">
        <v>4</v>
      </c>
      <c r="F73" s="545" t="s">
        <v>5</v>
      </c>
      <c r="G73" s="545" t="s">
        <v>6</v>
      </c>
      <c r="H73" s="545" t="s">
        <v>464</v>
      </c>
      <c r="I73" s="544"/>
      <c r="J73" s="545" t="s">
        <v>465</v>
      </c>
      <c r="K73" s="545" t="s">
        <v>466</v>
      </c>
      <c r="L73" s="545" t="s">
        <v>467</v>
      </c>
      <c r="M73" s="545" t="s">
        <v>468</v>
      </c>
      <c r="N73" s="545" t="s">
        <v>469</v>
      </c>
      <c r="O73" s="545" t="s">
        <v>470</v>
      </c>
      <c r="P73" s="545" t="s">
        <v>471</v>
      </c>
      <c r="Q73" s="545" t="s">
        <v>472</v>
      </c>
      <c r="R73" s="545" t="s">
        <v>473</v>
      </c>
      <c r="S73" s="545" t="s">
        <v>474</v>
      </c>
    </row>
    <row r="74" spans="1:19">
      <c r="B74" s="547">
        <v>1</v>
      </c>
      <c r="C74" s="548" t="s">
        <v>515</v>
      </c>
      <c r="D74" s="549" t="s">
        <v>23</v>
      </c>
      <c r="E74" s="549" t="s">
        <v>331</v>
      </c>
      <c r="F74" s="549">
        <v>77</v>
      </c>
      <c r="G74" s="548" t="s">
        <v>516</v>
      </c>
      <c r="H74" s="549">
        <v>1754</v>
      </c>
      <c r="I74" s="550"/>
      <c r="J74" s="549">
        <v>240</v>
      </c>
      <c r="K74" s="549">
        <v>180</v>
      </c>
      <c r="L74" s="549">
        <v>180</v>
      </c>
      <c r="M74" s="549">
        <v>180</v>
      </c>
      <c r="N74" s="549">
        <v>240</v>
      </c>
      <c r="O74" s="549">
        <v>0</v>
      </c>
      <c r="P74" s="549">
        <v>0</v>
      </c>
      <c r="Q74" s="549">
        <v>360</v>
      </c>
      <c r="R74" s="549">
        <v>374</v>
      </c>
      <c r="S74" s="551"/>
    </row>
    <row r="75" spans="1:19">
      <c r="B75" s="552">
        <v>2</v>
      </c>
      <c r="C75" s="553" t="s">
        <v>520</v>
      </c>
      <c r="D75" s="554" t="s">
        <v>23</v>
      </c>
      <c r="E75" s="554" t="s">
        <v>331</v>
      </c>
      <c r="F75" s="554">
        <v>77</v>
      </c>
      <c r="G75" s="553" t="s">
        <v>516</v>
      </c>
      <c r="H75" s="554">
        <v>1710</v>
      </c>
      <c r="I75" s="546"/>
      <c r="J75" s="554">
        <v>240</v>
      </c>
      <c r="K75" s="554">
        <v>180</v>
      </c>
      <c r="L75" s="554">
        <v>180</v>
      </c>
      <c r="M75" s="554">
        <v>180</v>
      </c>
      <c r="N75" s="554">
        <v>240</v>
      </c>
      <c r="O75" s="554">
        <v>0</v>
      </c>
      <c r="P75" s="554">
        <v>0</v>
      </c>
      <c r="Q75" s="554">
        <v>360</v>
      </c>
      <c r="R75" s="554">
        <v>330</v>
      </c>
      <c r="S75" s="555"/>
    </row>
    <row r="76" spans="1:19">
      <c r="B76" s="552">
        <v>3</v>
      </c>
      <c r="C76" s="553" t="s">
        <v>522</v>
      </c>
      <c r="D76" s="554" t="s">
        <v>23</v>
      </c>
      <c r="E76" s="554" t="s">
        <v>331</v>
      </c>
      <c r="F76" s="554">
        <v>77</v>
      </c>
      <c r="G76" s="553" t="s">
        <v>516</v>
      </c>
      <c r="H76" s="554">
        <v>1684</v>
      </c>
      <c r="I76" s="546"/>
      <c r="J76" s="554">
        <v>240</v>
      </c>
      <c r="K76" s="554">
        <v>180</v>
      </c>
      <c r="L76" s="554">
        <v>180</v>
      </c>
      <c r="M76" s="554">
        <v>180</v>
      </c>
      <c r="N76" s="554">
        <v>240</v>
      </c>
      <c r="O76" s="554">
        <v>0</v>
      </c>
      <c r="P76" s="554">
        <v>0</v>
      </c>
      <c r="Q76" s="554">
        <v>360</v>
      </c>
      <c r="R76" s="554">
        <v>304</v>
      </c>
      <c r="S76" s="555"/>
    </row>
    <row r="77" spans="1:19">
      <c r="B77" s="552">
        <v>4</v>
      </c>
      <c r="C77" s="553" t="s">
        <v>526</v>
      </c>
      <c r="D77" s="554" t="s">
        <v>29</v>
      </c>
      <c r="E77" s="554" t="s">
        <v>331</v>
      </c>
      <c r="F77" s="554">
        <v>257</v>
      </c>
      <c r="G77" s="553" t="s">
        <v>490</v>
      </c>
      <c r="H77" s="554">
        <v>1015</v>
      </c>
      <c r="I77" s="546"/>
      <c r="J77" s="554">
        <v>240</v>
      </c>
      <c r="K77" s="554">
        <v>175</v>
      </c>
      <c r="L77" s="554">
        <v>180</v>
      </c>
      <c r="M77" s="554">
        <v>180</v>
      </c>
      <c r="N77" s="554">
        <v>240</v>
      </c>
      <c r="O77" s="554">
        <v>0</v>
      </c>
      <c r="P77" s="554">
        <v>0</v>
      </c>
      <c r="Q77" s="554"/>
      <c r="R77" s="554"/>
      <c r="S77" s="555"/>
    </row>
    <row r="78" spans="1:19" ht="17" thickBot="1">
      <c r="B78" s="556">
        <v>5</v>
      </c>
      <c r="C78" s="557" t="s">
        <v>532</v>
      </c>
      <c r="D78" s="558" t="s">
        <v>23</v>
      </c>
      <c r="E78" s="558" t="s">
        <v>331</v>
      </c>
      <c r="F78" s="558">
        <v>77</v>
      </c>
      <c r="G78" s="557" t="s">
        <v>516</v>
      </c>
      <c r="H78" s="558">
        <v>966</v>
      </c>
      <c r="I78" s="559"/>
      <c r="J78" s="558">
        <v>240</v>
      </c>
      <c r="K78" s="558">
        <v>180</v>
      </c>
      <c r="L78" s="558">
        <v>180</v>
      </c>
      <c r="M78" s="558">
        <v>180</v>
      </c>
      <c r="N78" s="558">
        <v>186</v>
      </c>
      <c r="O78" s="558">
        <v>0</v>
      </c>
      <c r="P78" s="558">
        <v>0</v>
      </c>
      <c r="Q78" s="558"/>
      <c r="R78" s="558"/>
      <c r="S78" s="560"/>
    </row>
    <row r="81" spans="1:19" ht="18" customHeight="1" thickBot="1">
      <c r="A81" s="543"/>
      <c r="B81" s="543" t="s">
        <v>539</v>
      </c>
    </row>
    <row r="82" spans="1:19" ht="14" customHeight="1" thickBot="1">
      <c r="A82" s="544"/>
      <c r="B82" s="545" t="s">
        <v>1</v>
      </c>
      <c r="C82" s="545" t="s">
        <v>81</v>
      </c>
      <c r="D82" s="545" t="s">
        <v>463</v>
      </c>
      <c r="E82" s="545" t="s">
        <v>4</v>
      </c>
      <c r="F82" s="545" t="s">
        <v>5</v>
      </c>
      <c r="G82" s="545" t="s">
        <v>6</v>
      </c>
      <c r="H82" s="545" t="s">
        <v>464</v>
      </c>
      <c r="I82" s="544"/>
      <c r="J82" s="545" t="s">
        <v>465</v>
      </c>
      <c r="K82" s="545" t="s">
        <v>466</v>
      </c>
      <c r="L82" s="545" t="s">
        <v>467</v>
      </c>
      <c r="M82" s="545" t="s">
        <v>468</v>
      </c>
      <c r="N82" s="545" t="s">
        <v>469</v>
      </c>
      <c r="O82" s="545" t="s">
        <v>470</v>
      </c>
      <c r="P82" s="545" t="s">
        <v>471</v>
      </c>
      <c r="Q82" s="545" t="s">
        <v>472</v>
      </c>
      <c r="R82" s="545" t="s">
        <v>473</v>
      </c>
      <c r="S82" s="545" t="s">
        <v>474</v>
      </c>
    </row>
    <row r="83" spans="1:19" ht="14" customHeight="1">
      <c r="A83" s="546"/>
      <c r="B83" s="547">
        <v>1</v>
      </c>
      <c r="C83" s="548" t="s">
        <v>540</v>
      </c>
      <c r="D83" s="549"/>
      <c r="E83" s="549" t="s">
        <v>331</v>
      </c>
      <c r="F83" s="549">
        <v>333</v>
      </c>
      <c r="G83" s="548" t="s">
        <v>535</v>
      </c>
      <c r="H83" s="549">
        <v>1380</v>
      </c>
      <c r="I83" s="550"/>
      <c r="J83" s="549">
        <v>240</v>
      </c>
      <c r="K83" s="549">
        <v>240</v>
      </c>
      <c r="L83" s="549">
        <v>180</v>
      </c>
      <c r="M83" s="549">
        <v>180</v>
      </c>
      <c r="N83" s="549">
        <v>180</v>
      </c>
      <c r="O83" s="549">
        <v>180</v>
      </c>
      <c r="P83" s="549">
        <v>180</v>
      </c>
      <c r="Q83" s="549"/>
      <c r="R83" s="549"/>
      <c r="S83" s="551"/>
    </row>
    <row r="84" spans="1:19" ht="14" customHeight="1">
      <c r="A84" s="546"/>
      <c r="B84" s="552">
        <v>2</v>
      </c>
      <c r="C84" s="553" t="s">
        <v>541</v>
      </c>
      <c r="D84" s="554"/>
      <c r="E84" s="554" t="s">
        <v>331</v>
      </c>
      <c r="F84" s="554">
        <v>257</v>
      </c>
      <c r="G84" s="553" t="s">
        <v>490</v>
      </c>
      <c r="H84" s="554">
        <v>1339</v>
      </c>
      <c r="I84" s="546"/>
      <c r="J84" s="554">
        <v>240</v>
      </c>
      <c r="K84" s="554">
        <v>240</v>
      </c>
      <c r="L84" s="554">
        <v>180</v>
      </c>
      <c r="M84" s="554">
        <v>139</v>
      </c>
      <c r="N84" s="554">
        <v>180</v>
      </c>
      <c r="O84" s="554">
        <v>180</v>
      </c>
      <c r="P84" s="554">
        <v>180</v>
      </c>
      <c r="Q84" s="554"/>
      <c r="R84" s="554"/>
      <c r="S84" s="555"/>
    </row>
    <row r="85" spans="1:19" ht="14" customHeight="1">
      <c r="A85" s="546"/>
      <c r="B85" s="552">
        <v>3</v>
      </c>
      <c r="C85" s="553" t="s">
        <v>542</v>
      </c>
      <c r="D85" s="554"/>
      <c r="E85" s="554" t="s">
        <v>331</v>
      </c>
      <c r="F85" s="554">
        <v>257</v>
      </c>
      <c r="G85" s="553" t="s">
        <v>490</v>
      </c>
      <c r="H85" s="554">
        <v>1223</v>
      </c>
      <c r="I85" s="546"/>
      <c r="J85" s="554">
        <v>240</v>
      </c>
      <c r="K85" s="554">
        <v>189</v>
      </c>
      <c r="L85" s="554">
        <v>180</v>
      </c>
      <c r="M85" s="554">
        <v>180</v>
      </c>
      <c r="N85" s="554">
        <v>180</v>
      </c>
      <c r="O85" s="554">
        <v>74</v>
      </c>
      <c r="P85" s="554">
        <v>180</v>
      </c>
      <c r="Q85" s="554"/>
      <c r="R85" s="554"/>
      <c r="S85" s="555"/>
    </row>
    <row r="86" spans="1:19" ht="14" customHeight="1">
      <c r="A86" s="546"/>
      <c r="B86" s="552">
        <v>4</v>
      </c>
      <c r="C86" s="553" t="s">
        <v>543</v>
      </c>
      <c r="D86" s="554"/>
      <c r="E86" s="554" t="s">
        <v>331</v>
      </c>
      <c r="F86" s="554">
        <v>48</v>
      </c>
      <c r="G86" s="553" t="s">
        <v>486</v>
      </c>
      <c r="H86" s="554">
        <v>1130</v>
      </c>
      <c r="I86" s="546"/>
      <c r="J86" s="554">
        <v>240</v>
      </c>
      <c r="K86" s="554">
        <v>240</v>
      </c>
      <c r="L86" s="554">
        <v>180</v>
      </c>
      <c r="M86" s="554">
        <v>180</v>
      </c>
      <c r="N86" s="554">
        <v>37</v>
      </c>
      <c r="O86" s="554">
        <v>180</v>
      </c>
      <c r="P86" s="554">
        <v>73</v>
      </c>
      <c r="Q86" s="554"/>
      <c r="R86" s="554"/>
      <c r="S86" s="555"/>
    </row>
    <row r="87" spans="1:19" ht="14" customHeight="1" thickBot="1">
      <c r="A87" s="546"/>
      <c r="B87" s="556">
        <v>5</v>
      </c>
      <c r="C87" s="557" t="s">
        <v>544</v>
      </c>
      <c r="D87" s="558"/>
      <c r="E87" s="558" t="s">
        <v>431</v>
      </c>
      <c r="F87" s="558">
        <v>574</v>
      </c>
      <c r="G87" s="557" t="s">
        <v>545</v>
      </c>
      <c r="H87" s="558">
        <v>821</v>
      </c>
      <c r="I87" s="559"/>
      <c r="J87" s="558">
        <v>240</v>
      </c>
      <c r="K87" s="558">
        <v>236</v>
      </c>
      <c r="L87" s="558">
        <v>180</v>
      </c>
      <c r="M87" s="558">
        <v>165</v>
      </c>
      <c r="N87" s="558">
        <v>0</v>
      </c>
      <c r="O87" s="558">
        <v>0</v>
      </c>
      <c r="P87" s="558">
        <v>0</v>
      </c>
      <c r="Q87" s="558"/>
      <c r="R87" s="558"/>
      <c r="S87" s="560"/>
    </row>
    <row r="90" spans="1:19" ht="18" customHeight="1" thickBot="1">
      <c r="A90" s="543"/>
      <c r="B90" s="543" t="s">
        <v>546</v>
      </c>
    </row>
    <row r="91" spans="1:19" ht="14" customHeight="1" thickBot="1">
      <c r="A91" s="544"/>
      <c r="B91" s="545" t="s">
        <v>1</v>
      </c>
      <c r="C91" s="545" t="s">
        <v>81</v>
      </c>
      <c r="D91" s="545" t="s">
        <v>463</v>
      </c>
      <c r="E91" s="545" t="s">
        <v>4</v>
      </c>
      <c r="F91" s="545" t="s">
        <v>5</v>
      </c>
      <c r="G91" s="545" t="s">
        <v>6</v>
      </c>
      <c r="H91" s="545" t="s">
        <v>464</v>
      </c>
      <c r="I91" s="544"/>
      <c r="J91" s="545" t="s">
        <v>465</v>
      </c>
      <c r="K91" s="545" t="s">
        <v>466</v>
      </c>
      <c r="L91" s="545" t="s">
        <v>467</v>
      </c>
      <c r="M91" s="545" t="s">
        <v>468</v>
      </c>
      <c r="N91" s="545" t="s">
        <v>469</v>
      </c>
      <c r="O91" s="545" t="s">
        <v>470</v>
      </c>
      <c r="P91" s="545" t="s">
        <v>471</v>
      </c>
      <c r="Q91" s="545" t="s">
        <v>472</v>
      </c>
      <c r="R91" s="545" t="s">
        <v>473</v>
      </c>
      <c r="S91" s="545" t="s">
        <v>474</v>
      </c>
    </row>
    <row r="92" spans="1:19" ht="14" customHeight="1">
      <c r="A92" s="546"/>
      <c r="B92" s="547">
        <v>1</v>
      </c>
      <c r="C92" s="548" t="s">
        <v>525</v>
      </c>
      <c r="D92" s="549"/>
      <c r="E92" s="549" t="s">
        <v>331</v>
      </c>
      <c r="F92" s="549">
        <v>257</v>
      </c>
      <c r="G92" s="548" t="s">
        <v>490</v>
      </c>
      <c r="H92" s="549">
        <v>1057</v>
      </c>
      <c r="I92" s="550"/>
      <c r="J92" s="549">
        <v>120</v>
      </c>
      <c r="K92" s="549">
        <v>120</v>
      </c>
      <c r="L92" s="549">
        <v>120</v>
      </c>
      <c r="M92" s="549">
        <v>120</v>
      </c>
      <c r="N92" s="549">
        <v>120</v>
      </c>
      <c r="O92" s="549"/>
      <c r="P92" s="549"/>
      <c r="Q92" s="549">
        <v>240</v>
      </c>
      <c r="R92" s="549">
        <v>217</v>
      </c>
      <c r="S92" s="551"/>
    </row>
    <row r="93" spans="1:19" ht="14" customHeight="1">
      <c r="A93" s="546"/>
      <c r="B93" s="552">
        <v>2</v>
      </c>
      <c r="C93" s="553" t="s">
        <v>547</v>
      </c>
      <c r="D93" s="554"/>
      <c r="E93" s="554" t="s">
        <v>511</v>
      </c>
      <c r="F93" s="554">
        <v>780</v>
      </c>
      <c r="G93" s="553" t="s">
        <v>548</v>
      </c>
      <c r="H93" s="554">
        <v>1028</v>
      </c>
      <c r="I93" s="546"/>
      <c r="J93" s="554">
        <v>120</v>
      </c>
      <c r="K93" s="554">
        <v>120</v>
      </c>
      <c r="L93" s="554">
        <v>120</v>
      </c>
      <c r="M93" s="554">
        <v>120</v>
      </c>
      <c r="N93" s="554">
        <v>120</v>
      </c>
      <c r="O93" s="554"/>
      <c r="P93" s="554"/>
      <c r="Q93" s="554">
        <v>240</v>
      </c>
      <c r="R93" s="554">
        <v>188</v>
      </c>
      <c r="S93" s="555"/>
    </row>
    <row r="94" spans="1:19" ht="14" customHeight="1">
      <c r="A94" s="546"/>
      <c r="B94" s="552">
        <v>3</v>
      </c>
      <c r="C94" s="553" t="s">
        <v>537</v>
      </c>
      <c r="D94" s="554"/>
      <c r="E94" s="554" t="s">
        <v>336</v>
      </c>
      <c r="F94" s="554">
        <v>1601</v>
      </c>
      <c r="G94" s="553" t="s">
        <v>528</v>
      </c>
      <c r="H94" s="554">
        <v>806</v>
      </c>
      <c r="I94" s="546"/>
      <c r="J94" s="554">
        <v>120</v>
      </c>
      <c r="K94" s="554">
        <v>120</v>
      </c>
      <c r="L94" s="554">
        <v>120</v>
      </c>
      <c r="M94" s="554">
        <v>120</v>
      </c>
      <c r="N94" s="554">
        <v>120</v>
      </c>
      <c r="O94" s="554"/>
      <c r="P94" s="554"/>
      <c r="Q94" s="554">
        <v>206</v>
      </c>
      <c r="R94" s="554"/>
      <c r="S94" s="555"/>
    </row>
    <row r="95" spans="1:19" ht="14" customHeight="1">
      <c r="A95" s="546"/>
      <c r="B95" s="552">
        <v>4</v>
      </c>
      <c r="C95" s="553" t="s">
        <v>549</v>
      </c>
      <c r="D95" s="554"/>
      <c r="E95" s="554" t="s">
        <v>511</v>
      </c>
      <c r="F95" s="554">
        <v>775</v>
      </c>
      <c r="G95" s="553" t="s">
        <v>512</v>
      </c>
      <c r="H95" s="554">
        <v>773</v>
      </c>
      <c r="I95" s="546"/>
      <c r="J95" s="554">
        <v>120</v>
      </c>
      <c r="K95" s="554">
        <v>120</v>
      </c>
      <c r="L95" s="554">
        <v>120</v>
      </c>
      <c r="M95" s="554">
        <v>120</v>
      </c>
      <c r="N95" s="554">
        <v>120</v>
      </c>
      <c r="O95" s="554"/>
      <c r="P95" s="554"/>
      <c r="Q95" s="554">
        <v>173</v>
      </c>
      <c r="R95" s="554"/>
      <c r="S95" s="555"/>
    </row>
    <row r="96" spans="1:19" ht="14" customHeight="1">
      <c r="A96" s="546"/>
      <c r="B96" s="552">
        <v>5</v>
      </c>
      <c r="C96" s="553" t="s">
        <v>536</v>
      </c>
      <c r="D96" s="554"/>
      <c r="E96" s="554" t="s">
        <v>331</v>
      </c>
      <c r="F96" s="554">
        <v>77</v>
      </c>
      <c r="G96" s="553" t="s">
        <v>516</v>
      </c>
      <c r="H96" s="554">
        <v>587</v>
      </c>
      <c r="I96" s="546"/>
      <c r="J96" s="554">
        <v>120</v>
      </c>
      <c r="K96" s="554">
        <v>120</v>
      </c>
      <c r="L96" s="554">
        <v>107</v>
      </c>
      <c r="M96" s="554">
        <v>120</v>
      </c>
      <c r="N96" s="554">
        <v>120</v>
      </c>
      <c r="O96" s="554"/>
      <c r="P96" s="554"/>
      <c r="Q96" s="554"/>
      <c r="R96" s="554"/>
      <c r="S96" s="555"/>
    </row>
    <row r="97" spans="1:19" ht="14" customHeight="1">
      <c r="A97" s="546"/>
      <c r="B97" s="552">
        <v>6</v>
      </c>
      <c r="C97" s="553" t="s">
        <v>526</v>
      </c>
      <c r="D97" s="554" t="s">
        <v>29</v>
      </c>
      <c r="E97" s="554" t="s">
        <v>331</v>
      </c>
      <c r="F97" s="554">
        <v>257</v>
      </c>
      <c r="G97" s="553" t="s">
        <v>490</v>
      </c>
      <c r="H97" s="554">
        <v>569</v>
      </c>
      <c r="I97" s="546"/>
      <c r="J97" s="554">
        <v>120</v>
      </c>
      <c r="K97" s="554">
        <v>120</v>
      </c>
      <c r="L97" s="554">
        <v>115</v>
      </c>
      <c r="M97" s="554">
        <v>94</v>
      </c>
      <c r="N97" s="554">
        <v>120</v>
      </c>
      <c r="O97" s="554"/>
      <c r="P97" s="554"/>
      <c r="Q97" s="554"/>
      <c r="R97" s="554"/>
      <c r="S97" s="555"/>
    </row>
    <row r="98" spans="1:19" ht="14" customHeight="1">
      <c r="A98" s="546"/>
      <c r="B98" s="552">
        <v>7</v>
      </c>
      <c r="C98" s="553" t="s">
        <v>550</v>
      </c>
      <c r="D98" s="554" t="s">
        <v>29</v>
      </c>
      <c r="E98" s="554" t="s">
        <v>511</v>
      </c>
      <c r="F98" s="554">
        <v>775</v>
      </c>
      <c r="G98" s="553" t="s">
        <v>512</v>
      </c>
      <c r="H98" s="554">
        <v>537</v>
      </c>
      <c r="I98" s="546"/>
      <c r="J98" s="554">
        <v>120</v>
      </c>
      <c r="K98" s="554">
        <v>120</v>
      </c>
      <c r="L98" s="554">
        <v>120</v>
      </c>
      <c r="M98" s="554">
        <v>57</v>
      </c>
      <c r="N98" s="554">
        <v>120</v>
      </c>
      <c r="O98" s="554"/>
      <c r="P98" s="554"/>
      <c r="Q98" s="554"/>
      <c r="R98" s="554"/>
      <c r="S98" s="555"/>
    </row>
    <row r="99" spans="1:19" ht="14" customHeight="1">
      <c r="A99" s="546"/>
      <c r="B99" s="552">
        <v>8</v>
      </c>
      <c r="C99" s="553" t="s">
        <v>551</v>
      </c>
      <c r="D99" s="554"/>
      <c r="E99" s="554" t="s">
        <v>328</v>
      </c>
      <c r="F99" s="554">
        <v>178</v>
      </c>
      <c r="G99" s="553" t="s">
        <v>552</v>
      </c>
      <c r="H99" s="554">
        <v>518</v>
      </c>
      <c r="I99" s="546"/>
      <c r="J99" s="554">
        <v>120</v>
      </c>
      <c r="K99" s="554">
        <v>86</v>
      </c>
      <c r="L99" s="554">
        <v>72</v>
      </c>
      <c r="M99" s="554">
        <v>120</v>
      </c>
      <c r="N99" s="554">
        <v>120</v>
      </c>
      <c r="O99" s="554"/>
      <c r="P99" s="554"/>
      <c r="Q99" s="554"/>
      <c r="R99" s="554"/>
      <c r="S99" s="555"/>
    </row>
    <row r="100" spans="1:19" ht="14" customHeight="1">
      <c r="A100" s="546"/>
      <c r="B100" s="552">
        <v>9</v>
      </c>
      <c r="C100" s="553" t="s">
        <v>553</v>
      </c>
      <c r="D100" s="554"/>
      <c r="E100" s="554" t="s">
        <v>328</v>
      </c>
      <c r="F100" s="554">
        <v>68</v>
      </c>
      <c r="G100" s="553" t="s">
        <v>483</v>
      </c>
      <c r="H100" s="554">
        <v>480</v>
      </c>
      <c r="I100" s="546"/>
      <c r="J100" s="554">
        <v>120</v>
      </c>
      <c r="K100" s="554">
        <v>120</v>
      </c>
      <c r="L100" s="554">
        <v>120</v>
      </c>
      <c r="M100" s="554">
        <v>0</v>
      </c>
      <c r="N100" s="554">
        <v>120</v>
      </c>
      <c r="O100" s="554"/>
      <c r="P100" s="554"/>
      <c r="Q100" s="554"/>
      <c r="R100" s="554"/>
      <c r="S100" s="555"/>
    </row>
    <row r="101" spans="1:19" ht="14" customHeight="1">
      <c r="A101" s="546"/>
      <c r="B101" s="552">
        <v>10</v>
      </c>
      <c r="C101" s="553" t="s">
        <v>530</v>
      </c>
      <c r="D101" s="554"/>
      <c r="E101" s="554" t="s">
        <v>331</v>
      </c>
      <c r="F101" s="554">
        <v>77</v>
      </c>
      <c r="G101" s="553" t="s">
        <v>516</v>
      </c>
      <c r="H101" s="554">
        <v>464</v>
      </c>
      <c r="I101" s="546"/>
      <c r="J101" s="554">
        <v>120</v>
      </c>
      <c r="K101" s="554">
        <v>120</v>
      </c>
      <c r="L101" s="554">
        <v>120</v>
      </c>
      <c r="M101" s="554">
        <v>98</v>
      </c>
      <c r="N101" s="554">
        <v>6</v>
      </c>
      <c r="O101" s="554"/>
      <c r="P101" s="554"/>
      <c r="Q101" s="554"/>
      <c r="R101" s="554"/>
      <c r="S101" s="555"/>
    </row>
    <row r="102" spans="1:19" ht="14" customHeight="1">
      <c r="A102" s="546"/>
      <c r="B102" s="552">
        <v>11</v>
      </c>
      <c r="C102" s="553" t="s">
        <v>554</v>
      </c>
      <c r="D102" s="554"/>
      <c r="E102" s="554" t="s">
        <v>331</v>
      </c>
      <c r="F102" s="554">
        <v>426</v>
      </c>
      <c r="G102" s="553" t="s">
        <v>555</v>
      </c>
      <c r="H102" s="554">
        <v>362</v>
      </c>
      <c r="I102" s="546"/>
      <c r="J102" s="554">
        <v>120</v>
      </c>
      <c r="K102" s="554">
        <v>73</v>
      </c>
      <c r="L102" s="554">
        <v>72</v>
      </c>
      <c r="M102" s="554">
        <v>57</v>
      </c>
      <c r="N102" s="554">
        <v>40</v>
      </c>
      <c r="O102" s="554"/>
      <c r="P102" s="554"/>
      <c r="Q102" s="554"/>
      <c r="R102" s="554"/>
      <c r="S102" s="555"/>
    </row>
    <row r="103" spans="1:19" ht="14" customHeight="1">
      <c r="A103" s="546"/>
      <c r="B103" s="552">
        <v>12</v>
      </c>
      <c r="C103" s="553" t="s">
        <v>556</v>
      </c>
      <c r="D103" s="554"/>
      <c r="E103" s="554" t="s">
        <v>328</v>
      </c>
      <c r="F103" s="554">
        <v>68</v>
      </c>
      <c r="G103" s="553" t="s">
        <v>483</v>
      </c>
      <c r="H103" s="554">
        <v>355</v>
      </c>
      <c r="I103" s="546"/>
      <c r="J103" s="554">
        <v>115</v>
      </c>
      <c r="K103" s="554">
        <v>120</v>
      </c>
      <c r="L103" s="554">
        <v>120</v>
      </c>
      <c r="M103" s="554">
        <v>0</v>
      </c>
      <c r="N103" s="554">
        <v>0</v>
      </c>
      <c r="O103" s="554"/>
      <c r="P103" s="554"/>
      <c r="Q103" s="554"/>
      <c r="R103" s="554"/>
      <c r="S103" s="555"/>
    </row>
    <row r="104" spans="1:19" ht="14" customHeight="1">
      <c r="A104" s="546"/>
      <c r="B104" s="552">
        <v>13</v>
      </c>
      <c r="C104" s="553" t="s">
        <v>531</v>
      </c>
      <c r="D104" s="554"/>
      <c r="E104" s="554" t="s">
        <v>476</v>
      </c>
      <c r="F104" s="554">
        <v>137</v>
      </c>
      <c r="G104" s="553" t="s">
        <v>477</v>
      </c>
      <c r="H104" s="554">
        <v>152</v>
      </c>
      <c r="I104" s="546"/>
      <c r="J104" s="554">
        <v>28</v>
      </c>
      <c r="K104" s="554">
        <v>4</v>
      </c>
      <c r="L104" s="554">
        <v>0</v>
      </c>
      <c r="M104" s="554">
        <v>120</v>
      </c>
      <c r="N104" s="554">
        <v>0</v>
      </c>
      <c r="O104" s="554"/>
      <c r="P104" s="554"/>
      <c r="Q104" s="554"/>
      <c r="R104" s="554"/>
      <c r="S104" s="555"/>
    </row>
    <row r="105" spans="1:19" ht="14" customHeight="1">
      <c r="A105" s="546"/>
      <c r="B105" s="552">
        <v>14</v>
      </c>
      <c r="C105" s="553" t="s">
        <v>557</v>
      </c>
      <c r="D105" s="554" t="s">
        <v>29</v>
      </c>
      <c r="E105" s="554" t="s">
        <v>331</v>
      </c>
      <c r="F105" s="554">
        <v>77</v>
      </c>
      <c r="G105" s="553" t="s">
        <v>516</v>
      </c>
      <c r="H105" s="554" t="s">
        <v>558</v>
      </c>
      <c r="I105" s="546"/>
      <c r="J105" s="554">
        <v>17</v>
      </c>
      <c r="K105" s="554">
        <v>9</v>
      </c>
      <c r="L105" s="554">
        <v>0</v>
      </c>
      <c r="M105" s="554">
        <v>0</v>
      </c>
      <c r="N105" s="554">
        <v>0</v>
      </c>
      <c r="O105" s="554"/>
      <c r="P105" s="554"/>
      <c r="Q105" s="554"/>
      <c r="R105" s="554"/>
      <c r="S105" s="555"/>
    </row>
    <row r="106" spans="1:19" ht="14" customHeight="1" thickBot="1">
      <c r="A106" s="546"/>
      <c r="B106" s="556">
        <v>15</v>
      </c>
      <c r="C106" s="557" t="s">
        <v>527</v>
      </c>
      <c r="D106" s="558"/>
      <c r="E106" s="558" t="s">
        <v>336</v>
      </c>
      <c r="F106" s="558">
        <v>1601</v>
      </c>
      <c r="G106" s="557" t="s">
        <v>528</v>
      </c>
      <c r="H106" s="558" t="s">
        <v>559</v>
      </c>
      <c r="I106" s="559"/>
      <c r="J106" s="558">
        <v>11</v>
      </c>
      <c r="K106" s="558">
        <v>8</v>
      </c>
      <c r="L106" s="558">
        <v>0</v>
      </c>
      <c r="M106" s="558">
        <v>0</v>
      </c>
      <c r="N106" s="558">
        <v>0</v>
      </c>
      <c r="O106" s="558"/>
      <c r="P106" s="558"/>
      <c r="Q106" s="558"/>
      <c r="R106" s="558"/>
      <c r="S106" s="560"/>
    </row>
    <row r="109" spans="1:19" ht="18" customHeight="1" thickBot="1">
      <c r="A109" s="543"/>
      <c r="B109" s="543" t="s">
        <v>560</v>
      </c>
    </row>
    <row r="110" spans="1:19" ht="14" customHeight="1" thickBot="1">
      <c r="A110" s="544"/>
      <c r="B110" s="545" t="s">
        <v>1</v>
      </c>
      <c r="C110" s="545" t="s">
        <v>81</v>
      </c>
      <c r="D110" s="545" t="s">
        <v>463</v>
      </c>
      <c r="E110" s="545" t="s">
        <v>4</v>
      </c>
      <c r="F110" s="545" t="s">
        <v>5</v>
      </c>
      <c r="G110" s="545" t="s">
        <v>6</v>
      </c>
      <c r="H110" s="545" t="s">
        <v>464</v>
      </c>
      <c r="I110" s="544"/>
      <c r="J110" s="545" t="s">
        <v>465</v>
      </c>
      <c r="K110" s="545" t="s">
        <v>466</v>
      </c>
      <c r="L110" s="545" t="s">
        <v>467</v>
      </c>
      <c r="M110" s="545" t="s">
        <v>468</v>
      </c>
      <c r="N110" s="545" t="s">
        <v>469</v>
      </c>
      <c r="O110" s="545" t="s">
        <v>472</v>
      </c>
      <c r="P110" s="545" t="s">
        <v>473</v>
      </c>
      <c r="Q110" s="545" t="s">
        <v>474</v>
      </c>
    </row>
    <row r="111" spans="1:19" ht="14" customHeight="1">
      <c r="A111" s="546"/>
      <c r="B111" s="547">
        <v>1</v>
      </c>
      <c r="C111" s="548" t="s">
        <v>481</v>
      </c>
      <c r="D111" s="549"/>
      <c r="E111" s="549" t="s">
        <v>476</v>
      </c>
      <c r="F111" s="549">
        <v>137</v>
      </c>
      <c r="G111" s="548" t="s">
        <v>477</v>
      </c>
      <c r="H111" s="549">
        <v>783</v>
      </c>
      <c r="I111" s="550"/>
      <c r="J111" s="549">
        <v>120</v>
      </c>
      <c r="K111" s="549">
        <v>120</v>
      </c>
      <c r="L111" s="549">
        <v>120</v>
      </c>
      <c r="M111" s="549">
        <v>120</v>
      </c>
      <c r="N111" s="549">
        <v>120</v>
      </c>
      <c r="O111" s="549">
        <v>183</v>
      </c>
      <c r="P111" s="549"/>
      <c r="Q111" s="551"/>
    </row>
    <row r="112" spans="1:19" ht="14" customHeight="1">
      <c r="A112" s="546"/>
      <c r="B112" s="552">
        <v>2</v>
      </c>
      <c r="C112" s="553" t="s">
        <v>502</v>
      </c>
      <c r="D112" s="554"/>
      <c r="E112" s="554" t="s">
        <v>350</v>
      </c>
      <c r="F112" s="554">
        <v>90</v>
      </c>
      <c r="G112" s="553" t="s">
        <v>503</v>
      </c>
      <c r="H112" s="554">
        <v>781</v>
      </c>
      <c r="I112" s="546"/>
      <c r="J112" s="554">
        <v>120</v>
      </c>
      <c r="K112" s="554">
        <v>120</v>
      </c>
      <c r="L112" s="554">
        <v>120</v>
      </c>
      <c r="M112" s="554">
        <v>120</v>
      </c>
      <c r="N112" s="554">
        <v>120</v>
      </c>
      <c r="O112" s="554">
        <v>181</v>
      </c>
      <c r="P112" s="554"/>
      <c r="Q112" s="555"/>
    </row>
    <row r="113" spans="1:17" ht="14" customHeight="1">
      <c r="A113" s="546"/>
      <c r="B113" s="552">
        <v>3</v>
      </c>
      <c r="C113" s="553" t="s">
        <v>561</v>
      </c>
      <c r="D113" s="554" t="s">
        <v>29</v>
      </c>
      <c r="E113" s="554" t="s">
        <v>369</v>
      </c>
      <c r="F113" s="554">
        <v>698</v>
      </c>
      <c r="G113" s="553" t="s">
        <v>370</v>
      </c>
      <c r="H113" s="554">
        <v>724</v>
      </c>
      <c r="I113" s="546"/>
      <c r="J113" s="554">
        <v>120</v>
      </c>
      <c r="K113" s="554">
        <v>120</v>
      </c>
      <c r="L113" s="554">
        <v>120</v>
      </c>
      <c r="M113" s="554">
        <v>120</v>
      </c>
      <c r="N113" s="554">
        <v>120</v>
      </c>
      <c r="O113" s="554">
        <v>124</v>
      </c>
      <c r="P113" s="554"/>
      <c r="Q113" s="555"/>
    </row>
    <row r="114" spans="1:17" ht="14" customHeight="1">
      <c r="A114" s="546"/>
      <c r="B114" s="552">
        <v>4</v>
      </c>
      <c r="C114" s="553" t="s">
        <v>562</v>
      </c>
      <c r="D114" s="554"/>
      <c r="E114" s="554" t="s">
        <v>369</v>
      </c>
      <c r="F114" s="554">
        <v>698</v>
      </c>
      <c r="G114" s="553" t="s">
        <v>370</v>
      </c>
      <c r="H114" s="554">
        <v>555</v>
      </c>
      <c r="I114" s="546"/>
      <c r="J114" s="554">
        <v>120</v>
      </c>
      <c r="K114" s="554">
        <v>120</v>
      </c>
      <c r="L114" s="554">
        <v>120</v>
      </c>
      <c r="M114" s="554">
        <v>75</v>
      </c>
      <c r="N114" s="554">
        <v>120</v>
      </c>
      <c r="O114" s="554"/>
      <c r="P114" s="554"/>
      <c r="Q114" s="555"/>
    </row>
    <row r="115" spans="1:17" ht="14" customHeight="1">
      <c r="A115" s="546"/>
      <c r="B115" s="552">
        <v>5</v>
      </c>
      <c r="C115" s="553" t="s">
        <v>563</v>
      </c>
      <c r="D115" s="554"/>
      <c r="E115" s="554" t="s">
        <v>336</v>
      </c>
      <c r="F115" s="554">
        <v>1670</v>
      </c>
      <c r="G115" s="553" t="s">
        <v>564</v>
      </c>
      <c r="H115" s="554">
        <v>521</v>
      </c>
      <c r="I115" s="546"/>
      <c r="J115" s="554">
        <v>85</v>
      </c>
      <c r="K115" s="554">
        <v>120</v>
      </c>
      <c r="L115" s="554">
        <v>120</v>
      </c>
      <c r="M115" s="554">
        <v>76</v>
      </c>
      <c r="N115" s="554">
        <v>120</v>
      </c>
      <c r="O115" s="554"/>
      <c r="P115" s="554"/>
      <c r="Q115" s="555"/>
    </row>
    <row r="116" spans="1:17" ht="14" customHeight="1">
      <c r="A116" s="546"/>
      <c r="B116" s="552">
        <v>6</v>
      </c>
      <c r="C116" s="553" t="s">
        <v>565</v>
      </c>
      <c r="D116" s="554"/>
      <c r="E116" s="554" t="s">
        <v>369</v>
      </c>
      <c r="F116" s="554">
        <v>698</v>
      </c>
      <c r="G116" s="553" t="s">
        <v>370</v>
      </c>
      <c r="H116" s="554">
        <v>487</v>
      </c>
      <c r="I116" s="546"/>
      <c r="J116" s="554">
        <v>96</v>
      </c>
      <c r="K116" s="554">
        <v>120</v>
      </c>
      <c r="L116" s="554">
        <v>119</v>
      </c>
      <c r="M116" s="554">
        <v>67</v>
      </c>
      <c r="N116" s="554">
        <v>85</v>
      </c>
      <c r="O116" s="554"/>
      <c r="P116" s="554"/>
      <c r="Q116" s="555"/>
    </row>
    <row r="117" spans="1:17" ht="14" customHeight="1" thickBot="1">
      <c r="A117" s="546"/>
      <c r="B117" s="556">
        <v>7</v>
      </c>
      <c r="C117" s="557" t="s">
        <v>566</v>
      </c>
      <c r="D117" s="558"/>
      <c r="E117" s="558" t="s">
        <v>369</v>
      </c>
      <c r="F117" s="558">
        <v>698</v>
      </c>
      <c r="G117" s="557" t="s">
        <v>370</v>
      </c>
      <c r="H117" s="558">
        <v>431</v>
      </c>
      <c r="I117" s="559"/>
      <c r="J117" s="558">
        <v>116</v>
      </c>
      <c r="K117" s="558">
        <v>64</v>
      </c>
      <c r="L117" s="558">
        <v>61</v>
      </c>
      <c r="M117" s="558">
        <v>70</v>
      </c>
      <c r="N117" s="558">
        <v>120</v>
      </c>
      <c r="O117" s="558"/>
      <c r="P117" s="558"/>
      <c r="Q117" s="560"/>
    </row>
    <row r="120" spans="1:17" ht="18" customHeight="1" thickBot="1">
      <c r="A120" s="543"/>
      <c r="B120" s="543" t="s">
        <v>567</v>
      </c>
    </row>
    <row r="121" spans="1:17" ht="14" customHeight="1" thickBot="1">
      <c r="A121" s="544"/>
      <c r="B121" s="545" t="s">
        <v>1</v>
      </c>
      <c r="C121" s="545" t="s">
        <v>81</v>
      </c>
      <c r="D121" s="545" t="s">
        <v>463</v>
      </c>
      <c r="E121" s="545" t="s">
        <v>4</v>
      </c>
      <c r="F121" s="545" t="s">
        <v>5</v>
      </c>
      <c r="G121" s="545" t="s">
        <v>6</v>
      </c>
      <c r="H121" s="545" t="s">
        <v>464</v>
      </c>
      <c r="I121" s="544"/>
      <c r="J121" s="545" t="s">
        <v>465</v>
      </c>
      <c r="K121" s="545" t="s">
        <v>466</v>
      </c>
      <c r="L121" s="545" t="s">
        <v>467</v>
      </c>
      <c r="M121" s="545" t="s">
        <v>468</v>
      </c>
      <c r="N121" s="545" t="s">
        <v>469</v>
      </c>
      <c r="O121" s="545" t="s">
        <v>472</v>
      </c>
      <c r="P121" s="545" t="s">
        <v>473</v>
      </c>
      <c r="Q121" s="545" t="s">
        <v>474</v>
      </c>
    </row>
    <row r="122" spans="1:17" ht="14" customHeight="1">
      <c r="A122" s="546"/>
      <c r="B122" s="547">
        <v>1</v>
      </c>
      <c r="C122" s="548" t="s">
        <v>568</v>
      </c>
      <c r="D122" s="549"/>
      <c r="E122" s="549" t="s">
        <v>350</v>
      </c>
      <c r="F122" s="549">
        <v>90</v>
      </c>
      <c r="G122" s="548" t="s">
        <v>503</v>
      </c>
      <c r="H122" s="549">
        <v>494</v>
      </c>
      <c r="I122" s="550"/>
      <c r="J122" s="549">
        <v>112</v>
      </c>
      <c r="K122" s="549">
        <v>111</v>
      </c>
      <c r="L122" s="549">
        <v>116</v>
      </c>
      <c r="M122" s="549">
        <v>90</v>
      </c>
      <c r="N122" s="549">
        <v>65</v>
      </c>
      <c r="O122" s="549"/>
      <c r="P122" s="549"/>
      <c r="Q122" s="551"/>
    </row>
    <row r="123" spans="1:17" ht="14" customHeight="1">
      <c r="A123" s="546"/>
      <c r="B123" s="552">
        <v>2</v>
      </c>
      <c r="C123" s="553" t="s">
        <v>505</v>
      </c>
      <c r="D123" s="554" t="s">
        <v>29</v>
      </c>
      <c r="E123" s="554" t="s">
        <v>350</v>
      </c>
      <c r="F123" s="554">
        <v>243</v>
      </c>
      <c r="G123" s="553" t="s">
        <v>377</v>
      </c>
      <c r="H123" s="554">
        <v>364</v>
      </c>
      <c r="I123" s="546"/>
      <c r="J123" s="554">
        <v>95</v>
      </c>
      <c r="K123" s="554">
        <v>109</v>
      </c>
      <c r="L123" s="554">
        <v>88</v>
      </c>
      <c r="M123" s="554">
        <v>32</v>
      </c>
      <c r="N123" s="554">
        <v>40</v>
      </c>
      <c r="O123" s="554"/>
      <c r="P123" s="554"/>
      <c r="Q123" s="555"/>
    </row>
    <row r="124" spans="1:17" ht="14" customHeight="1">
      <c r="A124" s="546"/>
      <c r="B124" s="552">
        <v>3</v>
      </c>
      <c r="C124" s="553" t="s">
        <v>569</v>
      </c>
      <c r="D124" s="554"/>
      <c r="E124" s="554" t="s">
        <v>350</v>
      </c>
      <c r="F124" s="554">
        <v>243</v>
      </c>
      <c r="G124" s="553" t="s">
        <v>377</v>
      </c>
      <c r="H124" s="554">
        <v>309</v>
      </c>
      <c r="I124" s="546"/>
      <c r="J124" s="554">
        <v>58</v>
      </c>
      <c r="K124" s="554">
        <v>32</v>
      </c>
      <c r="L124" s="554">
        <v>80</v>
      </c>
      <c r="M124" s="554">
        <v>71</v>
      </c>
      <c r="N124" s="554">
        <v>68</v>
      </c>
      <c r="O124" s="554"/>
      <c r="P124" s="554"/>
      <c r="Q124" s="555"/>
    </row>
    <row r="125" spans="1:17" ht="14" customHeight="1">
      <c r="A125" s="546"/>
      <c r="B125" s="552">
        <v>4</v>
      </c>
      <c r="C125" s="553" t="s">
        <v>506</v>
      </c>
      <c r="D125" s="554"/>
      <c r="E125" s="554" t="s">
        <v>350</v>
      </c>
      <c r="F125" s="554">
        <v>243</v>
      </c>
      <c r="G125" s="553" t="s">
        <v>377</v>
      </c>
      <c r="H125" s="554">
        <v>302</v>
      </c>
      <c r="I125" s="546"/>
      <c r="J125" s="554">
        <v>77</v>
      </c>
      <c r="K125" s="554">
        <v>59</v>
      </c>
      <c r="L125" s="554">
        <v>30</v>
      </c>
      <c r="M125" s="554">
        <v>48</v>
      </c>
      <c r="N125" s="554">
        <v>88</v>
      </c>
      <c r="O125" s="554"/>
      <c r="P125" s="554"/>
      <c r="Q125" s="555"/>
    </row>
    <row r="126" spans="1:17" ht="14" customHeight="1">
      <c r="A126" s="546"/>
      <c r="B126" s="552">
        <v>5</v>
      </c>
      <c r="C126" s="553" t="s">
        <v>501</v>
      </c>
      <c r="D126" s="554"/>
      <c r="E126" s="554" t="s">
        <v>350</v>
      </c>
      <c r="F126" s="554">
        <v>243</v>
      </c>
      <c r="G126" s="553" t="s">
        <v>377</v>
      </c>
      <c r="H126" s="554">
        <v>146</v>
      </c>
      <c r="I126" s="546"/>
      <c r="J126" s="554">
        <v>4</v>
      </c>
      <c r="K126" s="554">
        <v>104</v>
      </c>
      <c r="L126" s="554">
        <v>24</v>
      </c>
      <c r="M126" s="554">
        <v>6</v>
      </c>
      <c r="N126" s="554">
        <v>8</v>
      </c>
      <c r="O126" s="554"/>
      <c r="P126" s="554"/>
      <c r="Q126" s="555"/>
    </row>
    <row r="127" spans="1:17" ht="14" customHeight="1" thickBot="1">
      <c r="A127" s="546"/>
      <c r="B127" s="556">
        <v>6</v>
      </c>
      <c r="C127" s="557" t="s">
        <v>537</v>
      </c>
      <c r="D127" s="558"/>
      <c r="E127" s="558" t="s">
        <v>336</v>
      </c>
      <c r="F127" s="558">
        <v>1601</v>
      </c>
      <c r="G127" s="557" t="s">
        <v>528</v>
      </c>
      <c r="H127" s="558">
        <v>102</v>
      </c>
      <c r="I127" s="559"/>
      <c r="J127" s="558">
        <v>20</v>
      </c>
      <c r="K127" s="558">
        <v>23</v>
      </c>
      <c r="L127" s="558">
        <v>4</v>
      </c>
      <c r="M127" s="558">
        <v>8</v>
      </c>
      <c r="N127" s="558">
        <v>47</v>
      </c>
      <c r="O127" s="558"/>
      <c r="P127" s="558"/>
      <c r="Q127" s="560"/>
    </row>
    <row r="130" spans="1:19" ht="18" customHeight="1" thickBot="1">
      <c r="A130" s="543"/>
      <c r="B130" s="543" t="s">
        <v>570</v>
      </c>
    </row>
    <row r="131" spans="1:19" ht="14" customHeight="1" thickBot="1">
      <c r="A131" s="544"/>
      <c r="B131" s="545" t="s">
        <v>1</v>
      </c>
      <c r="C131" s="545" t="s">
        <v>81</v>
      </c>
      <c r="D131" s="545" t="s">
        <v>463</v>
      </c>
      <c r="E131" s="545" t="s">
        <v>4</v>
      </c>
      <c r="F131" s="545" t="s">
        <v>5</v>
      </c>
      <c r="G131" s="545" t="s">
        <v>6</v>
      </c>
      <c r="H131" s="545" t="s">
        <v>464</v>
      </c>
      <c r="I131" s="544"/>
      <c r="J131" s="545" t="s">
        <v>465</v>
      </c>
      <c r="K131" s="545" t="s">
        <v>466</v>
      </c>
      <c r="L131" s="545" t="s">
        <v>467</v>
      </c>
      <c r="M131" s="545" t="s">
        <v>468</v>
      </c>
      <c r="N131" s="545" t="s">
        <v>469</v>
      </c>
      <c r="O131" s="545" t="s">
        <v>470</v>
      </c>
      <c r="P131" s="545" t="s">
        <v>471</v>
      </c>
      <c r="Q131" s="545" t="s">
        <v>472</v>
      </c>
      <c r="R131" s="545" t="s">
        <v>473</v>
      </c>
      <c r="S131" s="545" t="s">
        <v>474</v>
      </c>
    </row>
    <row r="132" spans="1:19" ht="14" customHeight="1">
      <c r="A132" s="546"/>
      <c r="B132" s="547">
        <v>1</v>
      </c>
      <c r="C132" s="548" t="s">
        <v>571</v>
      </c>
      <c r="D132" s="549"/>
      <c r="E132" s="549" t="s">
        <v>331</v>
      </c>
      <c r="F132" s="549">
        <v>257</v>
      </c>
      <c r="G132" s="548" t="s">
        <v>490</v>
      </c>
      <c r="H132" s="549">
        <v>1380</v>
      </c>
      <c r="I132" s="550"/>
      <c r="J132" s="549">
        <v>240</v>
      </c>
      <c r="K132" s="549">
        <v>240</v>
      </c>
      <c r="L132" s="549">
        <v>180</v>
      </c>
      <c r="M132" s="549">
        <v>180</v>
      </c>
      <c r="N132" s="549">
        <v>180</v>
      </c>
      <c r="O132" s="549">
        <v>180</v>
      </c>
      <c r="P132" s="549">
        <v>180</v>
      </c>
      <c r="Q132" s="549"/>
      <c r="R132" s="549"/>
      <c r="S132" s="551"/>
    </row>
    <row r="133" spans="1:19" ht="14" customHeight="1">
      <c r="A133" s="546"/>
      <c r="B133" s="552">
        <v>2</v>
      </c>
      <c r="C133" s="553" t="s">
        <v>521</v>
      </c>
      <c r="D133" s="554"/>
      <c r="E133" s="554" t="s">
        <v>328</v>
      </c>
      <c r="F133" s="554">
        <v>612</v>
      </c>
      <c r="G133" s="553" t="s">
        <v>480</v>
      </c>
      <c r="H133" s="554">
        <v>1378</v>
      </c>
      <c r="I133" s="546"/>
      <c r="J133" s="554">
        <v>240</v>
      </c>
      <c r="K133" s="554">
        <v>240</v>
      </c>
      <c r="L133" s="554">
        <v>180</v>
      </c>
      <c r="M133" s="554">
        <v>180</v>
      </c>
      <c r="N133" s="554">
        <v>180</v>
      </c>
      <c r="O133" s="554">
        <v>178</v>
      </c>
      <c r="P133" s="554">
        <v>180</v>
      </c>
      <c r="Q133" s="554"/>
      <c r="R133" s="554"/>
      <c r="S133" s="555"/>
    </row>
    <row r="134" spans="1:19" ht="14" customHeight="1">
      <c r="A134" s="546"/>
      <c r="B134" s="552">
        <v>3</v>
      </c>
      <c r="C134" s="553" t="s">
        <v>572</v>
      </c>
      <c r="D134" s="554"/>
      <c r="E134" s="554" t="s">
        <v>331</v>
      </c>
      <c r="F134" s="554">
        <v>77</v>
      </c>
      <c r="G134" s="553" t="s">
        <v>516</v>
      </c>
      <c r="H134" s="554">
        <v>1291</v>
      </c>
      <c r="I134" s="546"/>
      <c r="J134" s="554">
        <v>240</v>
      </c>
      <c r="K134" s="554">
        <v>197</v>
      </c>
      <c r="L134" s="554">
        <v>180</v>
      </c>
      <c r="M134" s="554">
        <v>180</v>
      </c>
      <c r="N134" s="554">
        <v>180</v>
      </c>
      <c r="O134" s="554">
        <v>180</v>
      </c>
      <c r="P134" s="554">
        <v>134</v>
      </c>
      <c r="Q134" s="554"/>
      <c r="R134" s="554"/>
      <c r="S134" s="555"/>
    </row>
    <row r="135" spans="1:19" ht="14" customHeight="1">
      <c r="A135" s="546"/>
      <c r="B135" s="552">
        <v>4</v>
      </c>
      <c r="C135" s="553" t="s">
        <v>573</v>
      </c>
      <c r="D135" s="554"/>
      <c r="E135" s="554" t="s">
        <v>350</v>
      </c>
      <c r="F135" s="554">
        <v>1630</v>
      </c>
      <c r="G135" s="553" t="s">
        <v>574</v>
      </c>
      <c r="H135" s="554">
        <v>1222</v>
      </c>
      <c r="I135" s="546"/>
      <c r="J135" s="554">
        <v>171</v>
      </c>
      <c r="K135" s="554">
        <v>162</v>
      </c>
      <c r="L135" s="554">
        <v>169</v>
      </c>
      <c r="M135" s="554">
        <v>180</v>
      </c>
      <c r="N135" s="554">
        <v>180</v>
      </c>
      <c r="O135" s="554">
        <v>180</v>
      </c>
      <c r="P135" s="554">
        <v>180</v>
      </c>
      <c r="Q135" s="554"/>
      <c r="R135" s="554"/>
      <c r="S135" s="555"/>
    </row>
    <row r="136" spans="1:19" ht="14" customHeight="1" thickBot="1">
      <c r="A136" s="546"/>
      <c r="B136" s="556">
        <v>5</v>
      </c>
      <c r="C136" s="557" t="s">
        <v>551</v>
      </c>
      <c r="D136" s="558"/>
      <c r="E136" s="558" t="s">
        <v>328</v>
      </c>
      <c r="F136" s="558">
        <v>178</v>
      </c>
      <c r="G136" s="557" t="s">
        <v>552</v>
      </c>
      <c r="H136" s="558">
        <v>976</v>
      </c>
      <c r="I136" s="559"/>
      <c r="J136" s="558">
        <v>120</v>
      </c>
      <c r="K136" s="558">
        <v>140</v>
      </c>
      <c r="L136" s="558">
        <v>180</v>
      </c>
      <c r="M136" s="558">
        <v>180</v>
      </c>
      <c r="N136" s="558">
        <v>136</v>
      </c>
      <c r="O136" s="558">
        <v>100</v>
      </c>
      <c r="P136" s="558">
        <v>120</v>
      </c>
      <c r="Q136" s="558"/>
      <c r="R136" s="558"/>
      <c r="S136" s="560"/>
    </row>
    <row r="139" spans="1:19" ht="18" customHeight="1" thickBot="1">
      <c r="A139" s="543"/>
      <c r="B139" s="543" t="s">
        <v>575</v>
      </c>
    </row>
    <row r="140" spans="1:19" ht="14" customHeight="1" thickBot="1">
      <c r="A140" s="544"/>
      <c r="B140" s="545" t="s">
        <v>1</v>
      </c>
      <c r="C140" s="545" t="s">
        <v>81</v>
      </c>
      <c r="D140" s="545" t="s">
        <v>463</v>
      </c>
      <c r="E140" s="545" t="s">
        <v>4</v>
      </c>
      <c r="F140" s="545" t="s">
        <v>5</v>
      </c>
      <c r="G140" s="545" t="s">
        <v>6</v>
      </c>
      <c r="H140" s="545" t="s">
        <v>464</v>
      </c>
      <c r="I140" s="544"/>
      <c r="J140" s="545" t="s">
        <v>465</v>
      </c>
      <c r="K140" s="545" t="s">
        <v>466</v>
      </c>
      <c r="L140" s="545" t="s">
        <v>467</v>
      </c>
      <c r="M140" s="545" t="s">
        <v>468</v>
      </c>
      <c r="N140" s="545" t="s">
        <v>469</v>
      </c>
      <c r="O140" s="545" t="s">
        <v>472</v>
      </c>
      <c r="P140" s="545" t="s">
        <v>473</v>
      </c>
      <c r="Q140" s="545" t="s">
        <v>474</v>
      </c>
    </row>
    <row r="141" spans="1:19" ht="14" customHeight="1">
      <c r="A141" s="546"/>
      <c r="B141" s="547">
        <v>1</v>
      </c>
      <c r="C141" s="548" t="s">
        <v>497</v>
      </c>
      <c r="D141" s="549"/>
      <c r="E141" s="549" t="s">
        <v>331</v>
      </c>
      <c r="F141" s="549">
        <v>257</v>
      </c>
      <c r="G141" s="548" t="s">
        <v>490</v>
      </c>
      <c r="H141" s="549">
        <v>600</v>
      </c>
      <c r="I141" s="550"/>
      <c r="J141" s="549">
        <v>120</v>
      </c>
      <c r="K141" s="549">
        <v>120</v>
      </c>
      <c r="L141" s="549">
        <v>120</v>
      </c>
      <c r="M141" s="549">
        <v>120</v>
      </c>
      <c r="N141" s="549">
        <v>120</v>
      </c>
      <c r="O141" s="549"/>
      <c r="P141" s="549"/>
      <c r="Q141" s="551"/>
    </row>
    <row r="142" spans="1:19" ht="14" customHeight="1">
      <c r="A142" s="546"/>
      <c r="B142" s="552">
        <v>2</v>
      </c>
      <c r="C142" s="553" t="s">
        <v>571</v>
      </c>
      <c r="D142" s="554"/>
      <c r="E142" s="554" t="s">
        <v>331</v>
      </c>
      <c r="F142" s="554">
        <v>257</v>
      </c>
      <c r="G142" s="553" t="s">
        <v>490</v>
      </c>
      <c r="H142" s="554">
        <v>589</v>
      </c>
      <c r="I142" s="546"/>
      <c r="J142" s="554">
        <v>120</v>
      </c>
      <c r="K142" s="554">
        <v>120</v>
      </c>
      <c r="L142" s="554">
        <v>109</v>
      </c>
      <c r="M142" s="554">
        <v>120</v>
      </c>
      <c r="N142" s="554">
        <v>120</v>
      </c>
      <c r="O142" s="554"/>
      <c r="P142" s="554"/>
      <c r="Q142" s="555"/>
    </row>
    <row r="143" spans="1:19" ht="14" customHeight="1">
      <c r="A143" s="546"/>
      <c r="B143" s="552">
        <v>3</v>
      </c>
      <c r="C143" s="553" t="s">
        <v>551</v>
      </c>
      <c r="D143" s="554"/>
      <c r="E143" s="554" t="s">
        <v>328</v>
      </c>
      <c r="F143" s="554">
        <v>178</v>
      </c>
      <c r="G143" s="553" t="s">
        <v>552</v>
      </c>
      <c r="H143" s="554">
        <v>588</v>
      </c>
      <c r="I143" s="546"/>
      <c r="J143" s="554">
        <v>120</v>
      </c>
      <c r="K143" s="554">
        <v>120</v>
      </c>
      <c r="L143" s="554">
        <v>120</v>
      </c>
      <c r="M143" s="554">
        <v>120</v>
      </c>
      <c r="N143" s="554">
        <v>108</v>
      </c>
      <c r="O143" s="554"/>
      <c r="P143" s="554"/>
      <c r="Q143" s="555"/>
    </row>
    <row r="144" spans="1:19" ht="14" customHeight="1">
      <c r="A144" s="546"/>
      <c r="B144" s="552">
        <v>4</v>
      </c>
      <c r="C144" s="553" t="s">
        <v>573</v>
      </c>
      <c r="D144" s="554"/>
      <c r="E144" s="554" t="s">
        <v>350</v>
      </c>
      <c r="F144" s="554">
        <v>1630</v>
      </c>
      <c r="G144" s="553" t="s">
        <v>574</v>
      </c>
      <c r="H144" s="554">
        <v>562</v>
      </c>
      <c r="I144" s="546"/>
      <c r="J144" s="554">
        <v>82</v>
      </c>
      <c r="K144" s="554">
        <v>120</v>
      </c>
      <c r="L144" s="554">
        <v>120</v>
      </c>
      <c r="M144" s="554">
        <v>120</v>
      </c>
      <c r="N144" s="554">
        <v>120</v>
      </c>
      <c r="O144" s="554"/>
      <c r="P144" s="554"/>
      <c r="Q144" s="555"/>
    </row>
    <row r="145" spans="1:17" ht="14" customHeight="1">
      <c r="A145" s="546"/>
      <c r="B145" s="552">
        <v>5</v>
      </c>
      <c r="C145" s="553" t="s">
        <v>502</v>
      </c>
      <c r="D145" s="554"/>
      <c r="E145" s="554" t="s">
        <v>350</v>
      </c>
      <c r="F145" s="554">
        <v>90</v>
      </c>
      <c r="G145" s="553" t="s">
        <v>503</v>
      </c>
      <c r="H145" s="554">
        <v>507</v>
      </c>
      <c r="I145" s="546"/>
      <c r="J145" s="554">
        <v>120</v>
      </c>
      <c r="K145" s="554">
        <v>120</v>
      </c>
      <c r="L145" s="554">
        <v>120</v>
      </c>
      <c r="M145" s="554">
        <v>88</v>
      </c>
      <c r="N145" s="554">
        <v>59</v>
      </c>
      <c r="O145" s="554"/>
      <c r="P145" s="554"/>
      <c r="Q145" s="555"/>
    </row>
    <row r="146" spans="1:17" ht="14" customHeight="1">
      <c r="A146" s="546"/>
      <c r="B146" s="552">
        <v>5</v>
      </c>
      <c r="C146" s="553" t="s">
        <v>554</v>
      </c>
      <c r="D146" s="554"/>
      <c r="E146" s="554" t="s">
        <v>331</v>
      </c>
      <c r="F146" s="554">
        <v>426</v>
      </c>
      <c r="G146" s="553" t="s">
        <v>555</v>
      </c>
      <c r="H146" s="554">
        <v>507</v>
      </c>
      <c r="I146" s="546"/>
      <c r="J146" s="554">
        <v>100</v>
      </c>
      <c r="K146" s="554">
        <v>93</v>
      </c>
      <c r="L146" s="554">
        <v>80</v>
      </c>
      <c r="M146" s="554">
        <v>120</v>
      </c>
      <c r="N146" s="554">
        <v>114</v>
      </c>
      <c r="O146" s="554"/>
      <c r="P146" s="554"/>
      <c r="Q146" s="555"/>
    </row>
    <row r="147" spans="1:17" ht="14" customHeight="1">
      <c r="A147" s="546"/>
      <c r="B147" s="552">
        <v>7</v>
      </c>
      <c r="C147" s="553" t="s">
        <v>572</v>
      </c>
      <c r="D147" s="554"/>
      <c r="E147" s="554" t="s">
        <v>331</v>
      </c>
      <c r="F147" s="554">
        <v>77</v>
      </c>
      <c r="G147" s="553" t="s">
        <v>516</v>
      </c>
      <c r="H147" s="554">
        <v>445</v>
      </c>
      <c r="I147" s="546"/>
      <c r="J147" s="554">
        <v>120</v>
      </c>
      <c r="K147" s="554">
        <v>7</v>
      </c>
      <c r="L147" s="554">
        <v>120</v>
      </c>
      <c r="M147" s="554">
        <v>120</v>
      </c>
      <c r="N147" s="554">
        <v>78</v>
      </c>
      <c r="O147" s="554"/>
      <c r="P147" s="554"/>
      <c r="Q147" s="555"/>
    </row>
    <row r="148" spans="1:17" ht="14" customHeight="1">
      <c r="A148" s="546"/>
      <c r="B148" s="552">
        <v>8</v>
      </c>
      <c r="C148" s="553" t="s">
        <v>568</v>
      </c>
      <c r="D148" s="554"/>
      <c r="E148" s="554" t="s">
        <v>350</v>
      </c>
      <c r="F148" s="554">
        <v>90</v>
      </c>
      <c r="G148" s="553" t="s">
        <v>503</v>
      </c>
      <c r="H148" s="554">
        <v>442</v>
      </c>
      <c r="I148" s="546"/>
      <c r="J148" s="554">
        <v>77</v>
      </c>
      <c r="K148" s="554">
        <v>95</v>
      </c>
      <c r="L148" s="554">
        <v>120</v>
      </c>
      <c r="M148" s="554">
        <v>76</v>
      </c>
      <c r="N148" s="554">
        <v>74</v>
      </c>
      <c r="O148" s="554"/>
      <c r="P148" s="554"/>
      <c r="Q148" s="555"/>
    </row>
    <row r="149" spans="1:17" ht="14" customHeight="1">
      <c r="A149" s="546"/>
      <c r="B149" s="552">
        <v>9</v>
      </c>
      <c r="C149" s="553" t="s">
        <v>530</v>
      </c>
      <c r="D149" s="554"/>
      <c r="E149" s="554" t="s">
        <v>331</v>
      </c>
      <c r="F149" s="554">
        <v>77</v>
      </c>
      <c r="G149" s="553" t="s">
        <v>516</v>
      </c>
      <c r="H149" s="554">
        <v>423</v>
      </c>
      <c r="I149" s="546"/>
      <c r="J149" s="554">
        <v>56</v>
      </c>
      <c r="K149" s="554">
        <v>66</v>
      </c>
      <c r="L149" s="554">
        <v>120</v>
      </c>
      <c r="M149" s="554">
        <v>120</v>
      </c>
      <c r="N149" s="554">
        <v>61</v>
      </c>
      <c r="O149" s="554"/>
      <c r="P149" s="554"/>
      <c r="Q149" s="555"/>
    </row>
    <row r="150" spans="1:17" ht="14" customHeight="1">
      <c r="A150" s="546"/>
      <c r="B150" s="552">
        <v>10</v>
      </c>
      <c r="C150" s="553" t="s">
        <v>536</v>
      </c>
      <c r="D150" s="554"/>
      <c r="E150" s="554" t="s">
        <v>331</v>
      </c>
      <c r="F150" s="554">
        <v>77</v>
      </c>
      <c r="G150" s="553" t="s">
        <v>516</v>
      </c>
      <c r="H150" s="554">
        <v>422</v>
      </c>
      <c r="I150" s="546"/>
      <c r="J150" s="554">
        <v>10</v>
      </c>
      <c r="K150" s="554">
        <v>90</v>
      </c>
      <c r="L150" s="554">
        <v>120</v>
      </c>
      <c r="M150" s="554">
        <v>120</v>
      </c>
      <c r="N150" s="554">
        <v>82</v>
      </c>
      <c r="O150" s="554"/>
      <c r="P150" s="554"/>
      <c r="Q150" s="555"/>
    </row>
    <row r="151" spans="1:17" ht="14" customHeight="1" thickBot="1">
      <c r="A151" s="546"/>
      <c r="B151" s="556">
        <v>11</v>
      </c>
      <c r="C151" s="557" t="s">
        <v>576</v>
      </c>
      <c r="D151" s="558"/>
      <c r="E151" s="558" t="s">
        <v>350</v>
      </c>
      <c r="F151" s="558">
        <v>90</v>
      </c>
      <c r="G151" s="557" t="s">
        <v>503</v>
      </c>
      <c r="H151" s="558">
        <v>382</v>
      </c>
      <c r="I151" s="559"/>
      <c r="J151" s="558">
        <v>120</v>
      </c>
      <c r="K151" s="558">
        <v>44</v>
      </c>
      <c r="L151" s="558">
        <v>120</v>
      </c>
      <c r="M151" s="558">
        <v>38</v>
      </c>
      <c r="N151" s="558">
        <v>60</v>
      </c>
      <c r="O151" s="558"/>
      <c r="P151" s="558"/>
      <c r="Q151" s="560"/>
    </row>
    <row r="153" spans="1:17" ht="18" customHeight="1" thickBot="1">
      <c r="A153" s="543"/>
      <c r="B153" s="543" t="s">
        <v>577</v>
      </c>
    </row>
    <row r="154" spans="1:17" ht="14" customHeight="1" thickBot="1">
      <c r="A154" s="544"/>
      <c r="B154" s="545" t="s">
        <v>1</v>
      </c>
      <c r="C154" s="545" t="s">
        <v>81</v>
      </c>
      <c r="D154" s="545" t="s">
        <v>463</v>
      </c>
      <c r="E154" s="545" t="s">
        <v>4</v>
      </c>
      <c r="F154" s="545" t="s">
        <v>5</v>
      </c>
      <c r="G154" s="545" t="s">
        <v>6</v>
      </c>
      <c r="H154" s="545" t="s">
        <v>464</v>
      </c>
      <c r="I154" s="544"/>
      <c r="J154" s="545" t="s">
        <v>465</v>
      </c>
      <c r="K154" s="545" t="s">
        <v>466</v>
      </c>
      <c r="L154" s="545" t="s">
        <v>467</v>
      </c>
      <c r="M154" s="545" t="s">
        <v>468</v>
      </c>
      <c r="N154" s="545" t="s">
        <v>469</v>
      </c>
      <c r="O154" s="545" t="s">
        <v>472</v>
      </c>
      <c r="P154" s="545" t="s">
        <v>473</v>
      </c>
      <c r="Q154" s="545" t="s">
        <v>474</v>
      </c>
    </row>
    <row r="155" spans="1:17" ht="14" customHeight="1">
      <c r="A155" s="546"/>
      <c r="B155" s="547">
        <v>1</v>
      </c>
      <c r="C155" s="548" t="s">
        <v>562</v>
      </c>
      <c r="D155" s="549"/>
      <c r="E155" s="549" t="s">
        <v>369</v>
      </c>
      <c r="F155" s="549">
        <v>698</v>
      </c>
      <c r="G155" s="548" t="s">
        <v>370</v>
      </c>
      <c r="H155" s="549">
        <v>896</v>
      </c>
      <c r="I155" s="550"/>
      <c r="J155" s="549">
        <v>180</v>
      </c>
      <c r="K155" s="549">
        <v>180</v>
      </c>
      <c r="L155" s="549">
        <v>180</v>
      </c>
      <c r="M155" s="549">
        <v>176</v>
      </c>
      <c r="N155" s="549">
        <v>180</v>
      </c>
      <c r="O155" s="549"/>
      <c r="P155" s="549"/>
      <c r="Q155" s="551"/>
    </row>
    <row r="156" spans="1:17" ht="14" customHeight="1">
      <c r="A156" s="546"/>
      <c r="B156" s="552">
        <v>2</v>
      </c>
      <c r="C156" s="553" t="s">
        <v>492</v>
      </c>
      <c r="D156" s="554"/>
      <c r="E156" s="554" t="s">
        <v>328</v>
      </c>
      <c r="F156" s="554">
        <v>612</v>
      </c>
      <c r="G156" s="553" t="s">
        <v>480</v>
      </c>
      <c r="H156" s="554">
        <v>866</v>
      </c>
      <c r="I156" s="546"/>
      <c r="J156" s="554">
        <v>168</v>
      </c>
      <c r="K156" s="554">
        <v>169</v>
      </c>
      <c r="L156" s="554">
        <v>180</v>
      </c>
      <c r="M156" s="554">
        <v>169</v>
      </c>
      <c r="N156" s="554">
        <v>180</v>
      </c>
      <c r="O156" s="554"/>
      <c r="P156" s="554"/>
      <c r="Q156" s="555"/>
    </row>
    <row r="157" spans="1:17" ht="14" customHeight="1">
      <c r="A157" s="546"/>
      <c r="B157" s="552">
        <v>3</v>
      </c>
      <c r="C157" s="553" t="s">
        <v>578</v>
      </c>
      <c r="D157" s="554"/>
      <c r="E157" s="554" t="s">
        <v>431</v>
      </c>
      <c r="F157" s="554">
        <v>574</v>
      </c>
      <c r="G157" s="553" t="s">
        <v>545</v>
      </c>
      <c r="H157" s="554">
        <v>718</v>
      </c>
      <c r="I157" s="546"/>
      <c r="J157" s="554">
        <v>112</v>
      </c>
      <c r="K157" s="554">
        <v>102</v>
      </c>
      <c r="L157" s="554">
        <v>144</v>
      </c>
      <c r="M157" s="554">
        <v>180</v>
      </c>
      <c r="N157" s="554">
        <v>180</v>
      </c>
      <c r="O157" s="554"/>
      <c r="P157" s="554"/>
      <c r="Q157" s="555"/>
    </row>
    <row r="158" spans="1:17" ht="14" customHeight="1">
      <c r="A158" s="546"/>
      <c r="B158" s="552">
        <v>4</v>
      </c>
      <c r="C158" s="553" t="s">
        <v>569</v>
      </c>
      <c r="D158" s="554"/>
      <c r="E158" s="554" t="s">
        <v>350</v>
      </c>
      <c r="F158" s="554">
        <v>243</v>
      </c>
      <c r="G158" s="553" t="s">
        <v>377</v>
      </c>
      <c r="H158" s="554">
        <v>708</v>
      </c>
      <c r="I158" s="546"/>
      <c r="J158" s="554">
        <v>166</v>
      </c>
      <c r="K158" s="554">
        <v>44</v>
      </c>
      <c r="L158" s="554">
        <v>161</v>
      </c>
      <c r="M158" s="554">
        <v>157</v>
      </c>
      <c r="N158" s="554">
        <v>180</v>
      </c>
      <c r="O158" s="554"/>
      <c r="P158" s="554"/>
      <c r="Q158" s="555"/>
    </row>
    <row r="159" spans="1:17" ht="14" customHeight="1">
      <c r="A159" s="546"/>
      <c r="B159" s="552">
        <v>5</v>
      </c>
      <c r="C159" s="553" t="s">
        <v>566</v>
      </c>
      <c r="D159" s="554"/>
      <c r="E159" s="554" t="s">
        <v>369</v>
      </c>
      <c r="F159" s="554">
        <v>698</v>
      </c>
      <c r="G159" s="553" t="s">
        <v>370</v>
      </c>
      <c r="H159" s="554">
        <v>699</v>
      </c>
      <c r="I159" s="546"/>
      <c r="J159" s="554">
        <v>180</v>
      </c>
      <c r="K159" s="554">
        <v>180</v>
      </c>
      <c r="L159" s="554">
        <v>82</v>
      </c>
      <c r="M159" s="554">
        <v>180</v>
      </c>
      <c r="N159" s="554">
        <v>77</v>
      </c>
      <c r="O159" s="554"/>
      <c r="P159" s="554"/>
      <c r="Q159" s="555"/>
    </row>
    <row r="160" spans="1:17" ht="14" customHeight="1">
      <c r="A160" s="546"/>
      <c r="B160" s="552">
        <v>6</v>
      </c>
      <c r="C160" s="553" t="s">
        <v>579</v>
      </c>
      <c r="D160" s="554"/>
      <c r="E160" s="554" t="s">
        <v>431</v>
      </c>
      <c r="F160" s="554">
        <v>574</v>
      </c>
      <c r="G160" s="553" t="s">
        <v>545</v>
      </c>
      <c r="H160" s="554">
        <v>685</v>
      </c>
      <c r="I160" s="546"/>
      <c r="J160" s="554">
        <v>165</v>
      </c>
      <c r="K160" s="554">
        <v>180</v>
      </c>
      <c r="L160" s="554">
        <v>86</v>
      </c>
      <c r="M160" s="554">
        <v>74</v>
      </c>
      <c r="N160" s="554">
        <v>180</v>
      </c>
      <c r="O160" s="554"/>
      <c r="P160" s="554"/>
      <c r="Q160" s="555"/>
    </row>
    <row r="161" spans="1:17" ht="14" customHeight="1">
      <c r="A161" s="546"/>
      <c r="B161" s="552">
        <v>7</v>
      </c>
      <c r="C161" s="553" t="s">
        <v>501</v>
      </c>
      <c r="D161" s="554"/>
      <c r="E161" s="554" t="s">
        <v>350</v>
      </c>
      <c r="F161" s="554">
        <v>243</v>
      </c>
      <c r="G161" s="553" t="s">
        <v>377</v>
      </c>
      <c r="H161" s="554">
        <v>636</v>
      </c>
      <c r="I161" s="546"/>
      <c r="J161" s="554">
        <v>133</v>
      </c>
      <c r="K161" s="554">
        <v>180</v>
      </c>
      <c r="L161" s="554">
        <v>68</v>
      </c>
      <c r="M161" s="554">
        <v>75</v>
      </c>
      <c r="N161" s="554">
        <v>180</v>
      </c>
      <c r="O161" s="554"/>
      <c r="P161" s="554"/>
      <c r="Q161" s="555"/>
    </row>
    <row r="162" spans="1:17" ht="14" customHeight="1">
      <c r="A162" s="546"/>
      <c r="B162" s="552">
        <v>8</v>
      </c>
      <c r="C162" s="553" t="s">
        <v>580</v>
      </c>
      <c r="D162" s="554"/>
      <c r="E162" s="554" t="s">
        <v>328</v>
      </c>
      <c r="F162" s="554">
        <v>612</v>
      </c>
      <c r="G162" s="553" t="s">
        <v>480</v>
      </c>
      <c r="H162" s="554">
        <v>631</v>
      </c>
      <c r="I162" s="546"/>
      <c r="J162" s="554">
        <v>103</v>
      </c>
      <c r="K162" s="554">
        <v>74</v>
      </c>
      <c r="L162" s="554">
        <v>180</v>
      </c>
      <c r="M162" s="554">
        <v>94</v>
      </c>
      <c r="N162" s="554">
        <v>180</v>
      </c>
      <c r="O162" s="554"/>
      <c r="P162" s="554"/>
      <c r="Q162" s="555"/>
    </row>
    <row r="163" spans="1:17" ht="14" customHeight="1">
      <c r="A163" s="546"/>
      <c r="B163" s="552">
        <v>9</v>
      </c>
      <c r="C163" s="553" t="s">
        <v>568</v>
      </c>
      <c r="D163" s="554"/>
      <c r="E163" s="554" t="s">
        <v>350</v>
      </c>
      <c r="F163" s="554">
        <v>90</v>
      </c>
      <c r="G163" s="553" t="s">
        <v>503</v>
      </c>
      <c r="H163" s="554">
        <v>605</v>
      </c>
      <c r="I163" s="546"/>
      <c r="J163" s="554">
        <v>94</v>
      </c>
      <c r="K163" s="554">
        <v>97</v>
      </c>
      <c r="L163" s="554">
        <v>54</v>
      </c>
      <c r="M163" s="554">
        <v>180</v>
      </c>
      <c r="N163" s="554">
        <v>180</v>
      </c>
      <c r="O163" s="554"/>
      <c r="P163" s="554"/>
      <c r="Q163" s="555"/>
    </row>
    <row r="164" spans="1:17" ht="14" customHeight="1">
      <c r="A164" s="546"/>
      <c r="B164" s="552">
        <v>10</v>
      </c>
      <c r="C164" s="553" t="s">
        <v>563</v>
      </c>
      <c r="D164" s="554"/>
      <c r="E164" s="554" t="s">
        <v>336</v>
      </c>
      <c r="F164" s="554">
        <v>1670</v>
      </c>
      <c r="G164" s="553" t="s">
        <v>564</v>
      </c>
      <c r="H164" s="554">
        <v>505</v>
      </c>
      <c r="I164" s="546"/>
      <c r="J164" s="554">
        <v>118</v>
      </c>
      <c r="K164" s="554">
        <v>64</v>
      </c>
      <c r="L164" s="554">
        <v>45</v>
      </c>
      <c r="M164" s="554">
        <v>116</v>
      </c>
      <c r="N164" s="554">
        <v>162</v>
      </c>
      <c r="O164" s="554"/>
      <c r="P164" s="554"/>
      <c r="Q164" s="555"/>
    </row>
    <row r="165" spans="1:17" ht="14" customHeight="1" thickBot="1">
      <c r="A165" s="546"/>
      <c r="B165" s="556">
        <v>11</v>
      </c>
      <c r="C165" s="557" t="s">
        <v>581</v>
      </c>
      <c r="D165" s="558"/>
      <c r="E165" s="558" t="s">
        <v>431</v>
      </c>
      <c r="F165" s="558">
        <v>574</v>
      </c>
      <c r="G165" s="557" t="s">
        <v>545</v>
      </c>
      <c r="H165" s="558">
        <v>408</v>
      </c>
      <c r="I165" s="559"/>
      <c r="J165" s="558">
        <v>31</v>
      </c>
      <c r="K165" s="558">
        <v>30</v>
      </c>
      <c r="L165" s="558">
        <v>98</v>
      </c>
      <c r="M165" s="558">
        <v>69</v>
      </c>
      <c r="N165" s="558">
        <v>180</v>
      </c>
      <c r="O165" s="558"/>
      <c r="P165" s="558"/>
      <c r="Q165" s="560"/>
    </row>
    <row r="168" spans="1:17" ht="18" customHeight="1" thickBot="1">
      <c r="A168" s="543"/>
      <c r="B168" s="543" t="s">
        <v>582</v>
      </c>
    </row>
    <row r="169" spans="1:17" ht="14" customHeight="1" thickBot="1">
      <c r="A169" s="544"/>
      <c r="B169" s="545" t="s">
        <v>1</v>
      </c>
      <c r="C169" s="545" t="s">
        <v>81</v>
      </c>
      <c r="D169" s="545" t="s">
        <v>463</v>
      </c>
      <c r="E169" s="545" t="s">
        <v>4</v>
      </c>
      <c r="F169" s="545" t="s">
        <v>5</v>
      </c>
      <c r="G169" s="545" t="s">
        <v>6</v>
      </c>
      <c r="H169" s="545" t="s">
        <v>464</v>
      </c>
      <c r="I169" s="544"/>
      <c r="J169" s="545" t="s">
        <v>465</v>
      </c>
      <c r="K169" s="545" t="s">
        <v>466</v>
      </c>
      <c r="L169" s="545" t="s">
        <v>467</v>
      </c>
      <c r="M169" s="545" t="s">
        <v>468</v>
      </c>
      <c r="N169" s="545" t="s">
        <v>472</v>
      </c>
      <c r="O169" s="545" t="s">
        <v>473</v>
      </c>
      <c r="P169" s="545" t="s">
        <v>474</v>
      </c>
    </row>
    <row r="170" spans="1:17" ht="14" customHeight="1">
      <c r="A170" s="546"/>
      <c r="B170" s="547">
        <v>1</v>
      </c>
      <c r="C170" s="548" t="s">
        <v>583</v>
      </c>
      <c r="D170" s="549" t="s">
        <v>29</v>
      </c>
      <c r="E170" s="549" t="s">
        <v>431</v>
      </c>
      <c r="F170" s="549">
        <v>574</v>
      </c>
      <c r="G170" s="548" t="s">
        <v>545</v>
      </c>
      <c r="H170" s="549">
        <v>480</v>
      </c>
      <c r="I170" s="550"/>
      <c r="J170" s="549">
        <v>120</v>
      </c>
      <c r="K170" s="549">
        <v>120</v>
      </c>
      <c r="L170" s="549">
        <v>120</v>
      </c>
      <c r="M170" s="549">
        <v>120</v>
      </c>
      <c r="N170" s="549"/>
      <c r="O170" s="549"/>
      <c r="P170" s="551"/>
    </row>
    <row r="171" spans="1:17" ht="14" customHeight="1">
      <c r="A171" s="546"/>
      <c r="B171" s="552">
        <v>2</v>
      </c>
      <c r="C171" s="553" t="s">
        <v>499</v>
      </c>
      <c r="D171" s="554" t="s">
        <v>29</v>
      </c>
      <c r="E171" s="554" t="s">
        <v>369</v>
      </c>
      <c r="F171" s="554">
        <v>698</v>
      </c>
      <c r="G171" s="553" t="s">
        <v>370</v>
      </c>
      <c r="H171" s="554">
        <v>448</v>
      </c>
      <c r="I171" s="546"/>
      <c r="J171" s="554">
        <v>109</v>
      </c>
      <c r="K171" s="554">
        <v>120</v>
      </c>
      <c r="L171" s="554">
        <v>99</v>
      </c>
      <c r="M171" s="554">
        <v>120</v>
      </c>
      <c r="N171" s="554"/>
      <c r="O171" s="554"/>
      <c r="P171" s="555"/>
    </row>
    <row r="172" spans="1:17" ht="14" customHeight="1">
      <c r="A172" s="546"/>
      <c r="B172" s="552">
        <v>3</v>
      </c>
      <c r="C172" s="553" t="s">
        <v>561</v>
      </c>
      <c r="D172" s="554" t="s">
        <v>29</v>
      </c>
      <c r="E172" s="554" t="s">
        <v>369</v>
      </c>
      <c r="F172" s="554">
        <v>698</v>
      </c>
      <c r="G172" s="553" t="s">
        <v>370</v>
      </c>
      <c r="H172" s="554">
        <v>379</v>
      </c>
      <c r="I172" s="546"/>
      <c r="J172" s="554">
        <v>44</v>
      </c>
      <c r="K172" s="554">
        <v>95</v>
      </c>
      <c r="L172" s="554">
        <v>120</v>
      </c>
      <c r="M172" s="554">
        <v>120</v>
      </c>
      <c r="N172" s="554"/>
      <c r="O172" s="554"/>
      <c r="P172" s="555"/>
    </row>
    <row r="173" spans="1:17" ht="14" customHeight="1" thickBot="1">
      <c r="A173" s="546"/>
      <c r="B173" s="556">
        <v>4</v>
      </c>
      <c r="C173" s="557" t="s">
        <v>505</v>
      </c>
      <c r="D173" s="558" t="s">
        <v>29</v>
      </c>
      <c r="E173" s="558" t="s">
        <v>350</v>
      </c>
      <c r="F173" s="558">
        <v>243</v>
      </c>
      <c r="G173" s="557" t="s">
        <v>377</v>
      </c>
      <c r="H173" s="558">
        <v>353</v>
      </c>
      <c r="I173" s="559"/>
      <c r="J173" s="558">
        <v>16</v>
      </c>
      <c r="K173" s="558">
        <v>120</v>
      </c>
      <c r="L173" s="558">
        <v>97</v>
      </c>
      <c r="M173" s="558">
        <v>120</v>
      </c>
      <c r="N173" s="558"/>
      <c r="O173" s="558"/>
      <c r="P173" s="560"/>
    </row>
    <row r="176" spans="1:17" ht="18" customHeight="1" thickBot="1">
      <c r="A176" s="543"/>
      <c r="B176" s="543" t="s">
        <v>584</v>
      </c>
    </row>
    <row r="177" spans="1:17" ht="14" customHeight="1" thickBot="1">
      <c r="A177" s="544"/>
      <c r="B177" s="545" t="s">
        <v>1</v>
      </c>
      <c r="C177" s="545" t="s">
        <v>81</v>
      </c>
      <c r="D177" s="545" t="s">
        <v>463</v>
      </c>
      <c r="E177" s="545" t="s">
        <v>4</v>
      </c>
      <c r="F177" s="545" t="s">
        <v>5</v>
      </c>
      <c r="G177" s="545" t="s">
        <v>6</v>
      </c>
      <c r="H177" s="545" t="s">
        <v>464</v>
      </c>
      <c r="I177" s="544"/>
      <c r="J177" s="545" t="s">
        <v>465</v>
      </c>
      <c r="K177" s="545" t="s">
        <v>466</v>
      </c>
      <c r="L177" s="545" t="s">
        <v>467</v>
      </c>
      <c r="M177" s="545" t="s">
        <v>468</v>
      </c>
      <c r="N177" s="545" t="s">
        <v>469</v>
      </c>
      <c r="O177" s="545" t="s">
        <v>472</v>
      </c>
      <c r="P177" s="545" t="s">
        <v>473</v>
      </c>
      <c r="Q177" s="545" t="s">
        <v>474</v>
      </c>
    </row>
    <row r="178" spans="1:17" ht="14" customHeight="1">
      <c r="A178" s="546"/>
      <c r="B178" s="547">
        <v>1</v>
      </c>
      <c r="C178" s="548" t="s">
        <v>499</v>
      </c>
      <c r="D178" s="549" t="s">
        <v>29</v>
      </c>
      <c r="E178" s="549" t="s">
        <v>369</v>
      </c>
      <c r="F178" s="549">
        <v>698</v>
      </c>
      <c r="G178" s="548" t="s">
        <v>370</v>
      </c>
      <c r="H178" s="549">
        <v>304</v>
      </c>
      <c r="I178" s="550"/>
      <c r="J178" s="549">
        <v>90</v>
      </c>
      <c r="K178" s="549">
        <v>73</v>
      </c>
      <c r="L178" s="549">
        <v>69</v>
      </c>
      <c r="M178" s="549">
        <v>72</v>
      </c>
      <c r="N178" s="549"/>
      <c r="O178" s="549"/>
      <c r="P178" s="549"/>
      <c r="Q178" s="551"/>
    </row>
    <row r="179" spans="1:17" ht="14" customHeight="1" thickBot="1">
      <c r="A179" s="546"/>
      <c r="B179" s="556">
        <v>2</v>
      </c>
      <c r="C179" s="557" t="s">
        <v>550</v>
      </c>
      <c r="D179" s="558" t="s">
        <v>29</v>
      </c>
      <c r="E179" s="558" t="s">
        <v>511</v>
      </c>
      <c r="F179" s="558">
        <v>775</v>
      </c>
      <c r="G179" s="557" t="s">
        <v>512</v>
      </c>
      <c r="H179" s="558">
        <v>281</v>
      </c>
      <c r="I179" s="559"/>
      <c r="J179" s="558">
        <v>90</v>
      </c>
      <c r="K179" s="558">
        <v>49</v>
      </c>
      <c r="L179" s="558">
        <v>52</v>
      </c>
      <c r="M179" s="558">
        <v>90</v>
      </c>
      <c r="N179" s="558"/>
      <c r="O179" s="558"/>
      <c r="P179" s="558"/>
      <c r="Q179" s="560"/>
    </row>
    <row r="182" spans="1:17" ht="18" customHeight="1" thickBot="1">
      <c r="A182" s="543"/>
      <c r="B182" s="543" t="s">
        <v>585</v>
      </c>
    </row>
    <row r="183" spans="1:17" ht="14" customHeight="1" thickBot="1">
      <c r="A183" s="544"/>
      <c r="B183" s="545" t="s">
        <v>1</v>
      </c>
      <c r="C183" s="545" t="s">
        <v>81</v>
      </c>
      <c r="D183" s="545" t="s">
        <v>463</v>
      </c>
      <c r="E183" s="545" t="s">
        <v>4</v>
      </c>
      <c r="F183" s="545" t="s">
        <v>5</v>
      </c>
      <c r="G183" s="545" t="s">
        <v>6</v>
      </c>
      <c r="H183" s="545" t="s">
        <v>464</v>
      </c>
      <c r="I183" s="544"/>
      <c r="J183" s="545" t="s">
        <v>465</v>
      </c>
      <c r="K183" s="545" t="s">
        <v>466</v>
      </c>
      <c r="L183" s="545" t="s">
        <v>467</v>
      </c>
      <c r="M183" s="545" t="s">
        <v>468</v>
      </c>
      <c r="N183" s="545" t="s">
        <v>469</v>
      </c>
      <c r="O183" s="545" t="s">
        <v>472</v>
      </c>
      <c r="P183" s="545" t="s">
        <v>473</v>
      </c>
      <c r="Q183" s="545" t="s">
        <v>474</v>
      </c>
    </row>
    <row r="184" spans="1:17" ht="14" customHeight="1">
      <c r="A184" s="546"/>
      <c r="B184" s="547">
        <v>1</v>
      </c>
      <c r="C184" s="548" t="s">
        <v>551</v>
      </c>
      <c r="D184" s="549"/>
      <c r="E184" s="549" t="s">
        <v>328</v>
      </c>
      <c r="F184" s="549">
        <v>797</v>
      </c>
      <c r="G184" s="548" t="s">
        <v>586</v>
      </c>
      <c r="H184" s="549">
        <v>570</v>
      </c>
      <c r="I184" s="550"/>
      <c r="J184" s="549">
        <v>152</v>
      </c>
      <c r="K184" s="549">
        <v>180</v>
      </c>
      <c r="L184" s="549">
        <v>116</v>
      </c>
      <c r="M184" s="549">
        <v>122</v>
      </c>
      <c r="N184" s="549"/>
      <c r="O184" s="549"/>
      <c r="P184" s="549"/>
      <c r="Q184" s="551"/>
    </row>
    <row r="185" spans="1:17" ht="14" customHeight="1" thickBot="1">
      <c r="A185" s="546"/>
      <c r="B185" s="556">
        <v>2</v>
      </c>
      <c r="C185" s="557" t="s">
        <v>587</v>
      </c>
      <c r="D185" s="558"/>
      <c r="E185" s="558" t="s">
        <v>476</v>
      </c>
      <c r="F185" s="558">
        <v>137</v>
      </c>
      <c r="G185" s="557" t="s">
        <v>477</v>
      </c>
      <c r="H185" s="558">
        <v>332</v>
      </c>
      <c r="I185" s="559"/>
      <c r="J185" s="558">
        <v>152</v>
      </c>
      <c r="K185" s="558">
        <v>180</v>
      </c>
      <c r="L185" s="558"/>
      <c r="M185" s="558"/>
      <c r="N185" s="558"/>
      <c r="O185" s="558"/>
      <c r="P185" s="558"/>
      <c r="Q185" s="560"/>
    </row>
    <row r="188" spans="1:17" ht="18" customHeight="1" thickBot="1">
      <c r="A188" s="543"/>
      <c r="B188" s="543" t="s">
        <v>588</v>
      </c>
    </row>
    <row r="189" spans="1:17" ht="14" customHeight="1" thickBot="1">
      <c r="A189" s="544"/>
      <c r="B189" s="545" t="s">
        <v>1</v>
      </c>
      <c r="C189" s="545" t="s">
        <v>81</v>
      </c>
      <c r="D189" s="545" t="s">
        <v>463</v>
      </c>
      <c r="E189" s="545" t="s">
        <v>4</v>
      </c>
      <c r="F189" s="545" t="s">
        <v>5</v>
      </c>
      <c r="G189" s="545" t="s">
        <v>6</v>
      </c>
      <c r="H189" s="545" t="s">
        <v>464</v>
      </c>
      <c r="I189" s="544"/>
      <c r="J189" s="545" t="s">
        <v>465</v>
      </c>
      <c r="K189" s="545" t="s">
        <v>466</v>
      </c>
      <c r="L189" s="545" t="s">
        <v>467</v>
      </c>
      <c r="M189" s="545" t="s">
        <v>468</v>
      </c>
      <c r="N189" s="545" t="s">
        <v>469</v>
      </c>
      <c r="O189" s="545" t="s">
        <v>472</v>
      </c>
      <c r="P189" s="545" t="s">
        <v>473</v>
      </c>
      <c r="Q189" s="545" t="s">
        <v>474</v>
      </c>
    </row>
    <row r="190" spans="1:17" ht="14" customHeight="1">
      <c r="A190" s="546"/>
      <c r="B190" s="547">
        <v>1</v>
      </c>
      <c r="C190" s="548" t="s">
        <v>497</v>
      </c>
      <c r="D190" s="549"/>
      <c r="E190" s="549" t="s">
        <v>331</v>
      </c>
      <c r="F190" s="549">
        <v>257</v>
      </c>
      <c r="G190" s="548" t="s">
        <v>490</v>
      </c>
      <c r="H190" s="549">
        <v>180</v>
      </c>
      <c r="I190" s="550"/>
      <c r="J190" s="549">
        <v>60</v>
      </c>
      <c r="K190" s="549">
        <v>60</v>
      </c>
      <c r="L190" s="549">
        <v>60</v>
      </c>
      <c r="M190" s="549"/>
      <c r="N190" s="549"/>
      <c r="O190" s="549"/>
      <c r="P190" s="549"/>
      <c r="Q190" s="551"/>
    </row>
    <row r="191" spans="1:17" ht="14" customHeight="1">
      <c r="A191" s="546"/>
      <c r="B191" s="552">
        <v>2</v>
      </c>
      <c r="C191" s="553" t="s">
        <v>482</v>
      </c>
      <c r="D191" s="554"/>
      <c r="E191" s="554" t="s">
        <v>328</v>
      </c>
      <c r="F191" s="554">
        <v>68</v>
      </c>
      <c r="G191" s="553" t="s">
        <v>483</v>
      </c>
      <c r="H191" s="554">
        <v>175</v>
      </c>
      <c r="I191" s="546"/>
      <c r="J191" s="554">
        <v>56</v>
      </c>
      <c r="K191" s="554">
        <v>59</v>
      </c>
      <c r="L191" s="554">
        <v>60</v>
      </c>
      <c r="M191" s="554"/>
      <c r="N191" s="554"/>
      <c r="O191" s="554"/>
      <c r="P191" s="554"/>
      <c r="Q191" s="555"/>
    </row>
    <row r="192" spans="1:17" ht="14" customHeight="1">
      <c r="A192" s="546"/>
      <c r="B192" s="552">
        <v>3</v>
      </c>
      <c r="C192" s="553" t="s">
        <v>576</v>
      </c>
      <c r="D192" s="554"/>
      <c r="E192" s="554" t="s">
        <v>350</v>
      </c>
      <c r="F192" s="554">
        <v>90</v>
      </c>
      <c r="G192" s="553" t="s">
        <v>503</v>
      </c>
      <c r="H192" s="554">
        <v>162</v>
      </c>
      <c r="I192" s="546"/>
      <c r="J192" s="554">
        <v>49</v>
      </c>
      <c r="K192" s="554">
        <v>60</v>
      </c>
      <c r="L192" s="554">
        <v>53</v>
      </c>
      <c r="M192" s="554"/>
      <c r="N192" s="554"/>
      <c r="O192" s="554"/>
      <c r="P192" s="554"/>
      <c r="Q192" s="555"/>
    </row>
    <row r="193" spans="1:17" ht="14" customHeight="1">
      <c r="A193" s="546"/>
      <c r="B193" s="552">
        <v>4</v>
      </c>
      <c r="C193" s="553" t="s">
        <v>487</v>
      </c>
      <c r="D193" s="554"/>
      <c r="E193" s="554" t="s">
        <v>336</v>
      </c>
      <c r="F193" s="554">
        <v>1677</v>
      </c>
      <c r="G193" s="553" t="s">
        <v>488</v>
      </c>
      <c r="H193" s="554">
        <v>151</v>
      </c>
      <c r="I193" s="546"/>
      <c r="J193" s="554">
        <v>36</v>
      </c>
      <c r="K193" s="554">
        <v>55</v>
      </c>
      <c r="L193" s="554">
        <v>60</v>
      </c>
      <c r="M193" s="554"/>
      <c r="N193" s="554"/>
      <c r="O193" s="554"/>
      <c r="P193" s="554"/>
      <c r="Q193" s="555"/>
    </row>
    <row r="194" spans="1:17" ht="14" customHeight="1" thickBot="1">
      <c r="A194" s="546"/>
      <c r="B194" s="556">
        <v>5</v>
      </c>
      <c r="C194" s="557" t="s">
        <v>573</v>
      </c>
      <c r="D194" s="558"/>
      <c r="E194" s="558" t="s">
        <v>350</v>
      </c>
      <c r="F194" s="558">
        <v>1630</v>
      </c>
      <c r="G194" s="557" t="s">
        <v>574</v>
      </c>
      <c r="H194" s="558">
        <v>141</v>
      </c>
      <c r="I194" s="559"/>
      <c r="J194" s="558">
        <v>44</v>
      </c>
      <c r="K194" s="558">
        <v>60</v>
      </c>
      <c r="L194" s="558">
        <v>37</v>
      </c>
      <c r="M194" s="558"/>
      <c r="N194" s="558"/>
      <c r="O194" s="558"/>
      <c r="P194" s="558"/>
      <c r="Q194" s="5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F3P</vt:lpstr>
      <vt:lpstr>F3Q</vt:lpstr>
      <vt:lpstr>Electro7</vt:lpstr>
      <vt:lpstr>F3J</vt:lpstr>
      <vt:lpstr>FF2000</vt:lpstr>
      <vt:lpstr>VLI</vt:lpstr>
      <vt:lpstr>F3A</vt:lpstr>
      <vt:lpstr>F3M</vt:lpstr>
      <vt:lpstr>VLE</vt:lpstr>
      <vt:lpstr>Maquettes</vt:lpstr>
      <vt:lpstr>F9U</vt:lpstr>
      <vt:lpstr>VCC</vt:lpstr>
      <vt:lpstr>Racer</vt:lpstr>
      <vt:lpstr>F5J</vt:lpstr>
      <vt:lpstr>F3K</vt:lpstr>
      <vt:lpstr>F1E</vt:lpstr>
      <vt:lpstr>F3F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MEYNIE Pierre-Maxime</dc:creator>
  <cp:lastModifiedBy>Flavie Memet</cp:lastModifiedBy>
  <cp:lastPrinted>2023-04-16T16:44:37Z</cp:lastPrinted>
  <dcterms:created xsi:type="dcterms:W3CDTF">2015-03-31T13:39:26Z</dcterms:created>
  <dcterms:modified xsi:type="dcterms:W3CDTF">2023-11-09T13:29:17Z</dcterms:modified>
</cp:coreProperties>
</file>